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0640" windowHeight="11760" tabRatio="1000" activeTab="5"/>
  </bookViews>
  <sheets>
    <sheet name="填表说明" sheetId="11" r:id="rId1"/>
    <sheet name="通识教育课程" sheetId="2" r:id="rId2"/>
    <sheet name="公共基础课程" sheetId="8" r:id="rId3"/>
    <sheet name="专业必修课程" sheetId="9" r:id="rId4"/>
    <sheet name="专业选修课程" sheetId="7" r:id="rId5"/>
    <sheet name="创新创业课程" sheetId="12" r:id="rId6"/>
    <sheet name="比例分配表" sheetId="10" r:id="rId7"/>
  </sheets>
  <calcPr calcId="144525"/>
</workbook>
</file>

<file path=xl/calcChain.xml><?xml version="1.0" encoding="utf-8"?>
<calcChain xmlns="http://schemas.openxmlformats.org/spreadsheetml/2006/main">
  <c r="N15" i="10" l="1"/>
  <c r="M15" i="10"/>
  <c r="K15" i="10"/>
  <c r="J15" i="10"/>
  <c r="G15" i="10"/>
  <c r="F15" i="10"/>
  <c r="H15" i="10" l="1"/>
  <c r="E15" i="10"/>
  <c r="D15" i="10" s="1"/>
  <c r="N9" i="10"/>
  <c r="M9" i="10"/>
  <c r="L9" i="10"/>
  <c r="K9" i="10"/>
  <c r="J9" i="10"/>
  <c r="I9" i="10"/>
  <c r="H9" i="10"/>
  <c r="G9" i="10"/>
  <c r="F9" i="10"/>
  <c r="E9" i="10"/>
  <c r="M7" i="10"/>
  <c r="N10" i="10"/>
  <c r="M10" i="10"/>
  <c r="L10" i="10"/>
  <c r="K10" i="10"/>
  <c r="J10" i="10"/>
  <c r="I10" i="10"/>
  <c r="H10" i="10"/>
  <c r="G10" i="10"/>
  <c r="F10" i="10"/>
  <c r="E10" i="10"/>
  <c r="K36" i="7"/>
  <c r="D9" i="10" s="1"/>
  <c r="U35" i="7"/>
  <c r="T35" i="7"/>
  <c r="S35" i="7"/>
  <c r="R35" i="7"/>
  <c r="Q35" i="7"/>
  <c r="P35" i="7"/>
  <c r="O35" i="7"/>
  <c r="N35" i="7"/>
  <c r="M35" i="7"/>
  <c r="L35" i="7"/>
  <c r="J35" i="7"/>
  <c r="I35" i="7"/>
  <c r="H35" i="7"/>
  <c r="E35" i="7" s="1"/>
  <c r="G35" i="7"/>
  <c r="F35" i="7"/>
  <c r="E33" i="7"/>
  <c r="E32" i="7"/>
  <c r="E31" i="7"/>
  <c r="E30" i="7"/>
  <c r="E28" i="7"/>
  <c r="E27" i="7"/>
  <c r="E25" i="7"/>
  <c r="E24" i="7"/>
  <c r="E23" i="7"/>
  <c r="E22" i="7"/>
  <c r="E21" i="7"/>
  <c r="E19" i="7"/>
  <c r="E18" i="7"/>
  <c r="E17" i="7"/>
  <c r="E16" i="7"/>
  <c r="E15" i="7"/>
  <c r="E14" i="7"/>
  <c r="E13" i="7"/>
  <c r="E12" i="7"/>
  <c r="E11" i="7"/>
  <c r="E10" i="7"/>
  <c r="E8" i="7"/>
  <c r="E7" i="7"/>
  <c r="E5" i="7"/>
  <c r="U26" i="9"/>
  <c r="N8" i="10" s="1"/>
  <c r="T26" i="9"/>
  <c r="M8" i="10" s="1"/>
  <c r="S26" i="9"/>
  <c r="L8" i="10" s="1"/>
  <c r="R26" i="9"/>
  <c r="K8" i="10" s="1"/>
  <c r="Q26" i="9"/>
  <c r="J8" i="10" s="1"/>
  <c r="P26" i="9"/>
  <c r="I8" i="10" s="1"/>
  <c r="O26" i="9"/>
  <c r="H8" i="10" s="1"/>
  <c r="N26" i="9"/>
  <c r="G8" i="10" s="1"/>
  <c r="M26" i="9"/>
  <c r="F8" i="10" s="1"/>
  <c r="L26" i="9"/>
  <c r="E8" i="10" s="1"/>
  <c r="J26" i="9"/>
  <c r="I26" i="9"/>
  <c r="H26" i="9"/>
  <c r="G26" i="9"/>
  <c r="F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X25" i="8"/>
  <c r="T24" i="8"/>
  <c r="N7" i="10" s="1"/>
  <c r="S24" i="8"/>
  <c r="R24" i="8"/>
  <c r="L7" i="10" s="1"/>
  <c r="Q24" i="8"/>
  <c r="K7" i="10" s="1"/>
  <c r="P24" i="8"/>
  <c r="J7" i="10" s="1"/>
  <c r="O24" i="8"/>
  <c r="I7" i="10" s="1"/>
  <c r="N24" i="8"/>
  <c r="H7" i="10" s="1"/>
  <c r="M24" i="8"/>
  <c r="G7" i="10" s="1"/>
  <c r="L24" i="8"/>
  <c r="F7" i="10" s="1"/>
  <c r="K24" i="8"/>
  <c r="E7" i="10" s="1"/>
  <c r="J24" i="8"/>
  <c r="D7" i="10" s="1"/>
  <c r="H24" i="8"/>
  <c r="G24" i="8"/>
  <c r="F24" i="8"/>
  <c r="E24" i="8"/>
  <c r="D19" i="8"/>
  <c r="D18" i="8"/>
  <c r="D17" i="8"/>
  <c r="D13" i="8"/>
  <c r="D9" i="8"/>
  <c r="D7" i="8"/>
  <c r="I6" i="8"/>
  <c r="I24" i="8" s="1"/>
  <c r="D6" i="8"/>
  <c r="T29" i="2"/>
  <c r="N5" i="10" s="1"/>
  <c r="S29" i="2"/>
  <c r="M5" i="10" s="1"/>
  <c r="R29" i="2"/>
  <c r="L5" i="10" s="1"/>
  <c r="Q29" i="2"/>
  <c r="K5" i="10" s="1"/>
  <c r="P29" i="2"/>
  <c r="J5" i="10" s="1"/>
  <c r="O29" i="2"/>
  <c r="N29" i="2"/>
  <c r="M29" i="2"/>
  <c r="L29" i="2"/>
  <c r="F5" i="10" s="1"/>
  <c r="K29" i="2"/>
  <c r="E5" i="10" s="1"/>
  <c r="J29" i="2"/>
  <c r="D5" i="10" s="1"/>
  <c r="I29" i="2"/>
  <c r="H29" i="2"/>
  <c r="G29" i="2"/>
  <c r="F29" i="2"/>
  <c r="E29" i="2"/>
  <c r="C12" i="10" s="1"/>
  <c r="D29" i="2"/>
  <c r="M11" i="10" l="1"/>
  <c r="M13" i="10" s="1"/>
  <c r="N11" i="10"/>
  <c r="N13" i="10" s="1"/>
  <c r="C7" i="10"/>
  <c r="E26" i="9"/>
  <c r="E11" i="10"/>
  <c r="E13" i="10" s="1"/>
  <c r="K35" i="7"/>
  <c r="C5" i="10"/>
  <c r="L11" i="10"/>
  <c r="L13" i="10" s="1"/>
  <c r="C8" i="10"/>
  <c r="J11" i="10"/>
  <c r="J13" i="10" s="1"/>
  <c r="F11" i="10"/>
  <c r="F13" i="10" s="1"/>
  <c r="C9" i="10"/>
  <c r="K11" i="10"/>
  <c r="K13" i="10" s="1"/>
  <c r="G5" i="10"/>
  <c r="G11" i="10" s="1"/>
  <c r="G13" i="10" s="1"/>
  <c r="H5" i="10"/>
  <c r="H11" i="10" s="1"/>
  <c r="H13" i="10" s="1"/>
  <c r="I5" i="10"/>
  <c r="I11" i="10" s="1"/>
  <c r="I13" i="10" s="1"/>
  <c r="K26" i="9"/>
  <c r="D8" i="10" s="1"/>
  <c r="C11" i="10" l="1"/>
  <c r="D11" i="10"/>
  <c r="O7" i="10" s="1"/>
  <c r="D13" i="10"/>
  <c r="O15" i="10" s="1"/>
  <c r="O8" i="10" l="1"/>
  <c r="O13" i="10"/>
  <c r="O5" i="10"/>
  <c r="O9" i="10"/>
  <c r="O11" i="10"/>
  <c r="O6" i="10"/>
  <c r="O10" i="10"/>
  <c r="C16" i="10"/>
</calcChain>
</file>

<file path=xl/sharedStrings.xml><?xml version="1.0" encoding="utf-8"?>
<sst xmlns="http://schemas.openxmlformats.org/spreadsheetml/2006/main" count="649" uniqueCount="293">
  <si>
    <t>填表说明</t>
  </si>
  <si>
    <r>
      <rPr>
        <sz val="12"/>
        <rFont val="宋体"/>
        <family val="3"/>
        <charset val="134"/>
      </rPr>
      <t>一、以只读方式为否的形式打开此表，修改后保存。</t>
    </r>
  </si>
  <si>
    <t>二、请填写表中绿色部分的内容，通识教育必修课程表中白色部分为固定内容请勿修改，公共基础课程、专业必修课程、专业选修课程、创新创业课程、比例分配表中的白色部分为自动统计，填写时请勿修改格式。</t>
  </si>
  <si>
    <r>
      <rPr>
        <sz val="12"/>
        <rFont val="宋体"/>
        <family val="3"/>
        <charset val="134"/>
      </rPr>
      <t>三、考核方式填写笔试、口试、考查、操作、其他</t>
    </r>
    <r>
      <rPr>
        <sz val="12"/>
        <rFont val="宋体"/>
        <family val="3"/>
        <charset val="134"/>
      </rPr>
      <t>。</t>
    </r>
  </si>
  <si>
    <t>四、务必注意各学期的学分分布均衡性问题。</t>
  </si>
  <si>
    <t>五、实践环节可以在备注栏填写周数。</t>
  </si>
  <si>
    <r>
      <rPr>
        <sz val="12"/>
        <rFont val="宋体"/>
        <family val="3"/>
        <charset val="134"/>
      </rPr>
      <t xml:space="preserve">六、教务管理信息系统中已有课程的相关信息（课程代码、课程名称、学分、学时等）务必按照课程库中的内容填写，本次新增课程的课程代码无需填写，待培养方案通过后由各学院在教务管理信息系统申请新增课程，通过后系统生成新代码，并录入课程库。新增课程名称要求：不同层次或要求的同名课程，在课程名称后加大写字母A、B、C、D等加以区分，A为高层次、多学时的课程，B次之。不在同一学期结束的课程，在课程名称后用（1）、（2）等表示。
</t>
    </r>
  </si>
  <si>
    <r>
      <rPr>
        <sz val="18"/>
        <rFont val="黑体"/>
        <family val="3"/>
        <charset val="134"/>
      </rPr>
      <t xml:space="preserve">合肥工业大学   </t>
    </r>
    <r>
      <rPr>
        <sz val="18"/>
        <rFont val="隶书"/>
        <family val="3"/>
        <charset val="134"/>
      </rPr>
      <t>城乡规划</t>
    </r>
    <r>
      <rPr>
        <sz val="18"/>
        <color indexed="10"/>
        <rFont val="隶书"/>
        <family val="3"/>
        <charset val="134"/>
      </rPr>
      <t xml:space="preserve">  </t>
    </r>
    <r>
      <rPr>
        <sz val="18"/>
        <rFont val="黑体"/>
        <family val="3"/>
        <charset val="134"/>
      </rPr>
      <t>专业（</t>
    </r>
    <r>
      <rPr>
        <sz val="18"/>
        <rFont val="隶书"/>
        <family val="3"/>
        <charset val="134"/>
      </rPr>
      <t>082802</t>
    </r>
    <r>
      <rPr>
        <sz val="18"/>
        <rFont val="黑体"/>
        <family val="3"/>
        <charset val="134"/>
      </rPr>
      <t>）指导性教学计划</t>
    </r>
  </si>
  <si>
    <r>
      <rPr>
        <sz val="16"/>
        <rFont val="黑体"/>
        <family val="3"/>
        <charset val="134"/>
      </rPr>
      <t>通 识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  <charset val="134"/>
      </rPr>
      <t>教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  <charset val="134"/>
      </rPr>
      <t>育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  <charset val="134"/>
      </rPr>
      <t>必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  <charset val="134"/>
      </rPr>
      <t>修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  <charset val="134"/>
      </rPr>
      <t>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  <charset val="134"/>
      </rPr>
      <t>程</t>
    </r>
  </si>
  <si>
    <t>课程代码</t>
  </si>
  <si>
    <t>课程名称</t>
  </si>
  <si>
    <t>考核方式</t>
  </si>
  <si>
    <t>总学时</t>
  </si>
  <si>
    <r>
      <rPr>
        <b/>
        <sz val="10"/>
        <rFont val="宋体"/>
        <family val="3"/>
        <charset val="134"/>
      </rPr>
      <t>学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时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分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配</t>
    </r>
  </si>
  <si>
    <t>总学分</t>
  </si>
  <si>
    <t>各学期学分分配</t>
  </si>
  <si>
    <t>是否集中周考试</t>
  </si>
  <si>
    <t>备注</t>
  </si>
  <si>
    <t>理论</t>
  </si>
  <si>
    <t>实践</t>
  </si>
  <si>
    <t>实验</t>
  </si>
  <si>
    <t>上机</t>
  </si>
  <si>
    <t>课外</t>
  </si>
  <si>
    <t xml:space="preserve">1201111B </t>
  </si>
  <si>
    <t>形势与政策（1）</t>
  </si>
  <si>
    <t>考查</t>
  </si>
  <si>
    <t>(16)</t>
  </si>
  <si>
    <t>(8)</t>
  </si>
  <si>
    <r>
      <rPr>
        <sz val="9"/>
        <rFont val="宋体"/>
        <family val="3"/>
        <charset val="134"/>
      </rPr>
      <t>是或否</t>
    </r>
  </si>
  <si>
    <t xml:space="preserve">1201121B </t>
  </si>
  <si>
    <t>形势与政策（2）</t>
  </si>
  <si>
    <t xml:space="preserve">1201131B </t>
  </si>
  <si>
    <t>形势与政策（3）</t>
  </si>
  <si>
    <t>1201141B</t>
  </si>
  <si>
    <t>形势与政策（4）</t>
  </si>
  <si>
    <t xml:space="preserve">1201151B </t>
  </si>
  <si>
    <t>形势与政策（5）</t>
  </si>
  <si>
    <t>1201161B</t>
  </si>
  <si>
    <t>形势与政策（6）</t>
  </si>
  <si>
    <t xml:space="preserve">1201171B </t>
  </si>
  <si>
    <t>形势与政策（7）</t>
  </si>
  <si>
    <t xml:space="preserve">1201181B </t>
  </si>
  <si>
    <t>形势与政策（8）</t>
  </si>
  <si>
    <t>1200021B</t>
  </si>
  <si>
    <t>马克思主义基本原理概论</t>
  </si>
  <si>
    <t>笔试</t>
  </si>
  <si>
    <t>1201191B</t>
  </si>
  <si>
    <t>毛泽东思想与中国特色社会主义理论体系概论</t>
  </si>
  <si>
    <t>1200051B</t>
  </si>
  <si>
    <t>思想道德修养与法律基础</t>
  </si>
  <si>
    <t>1201201B</t>
  </si>
  <si>
    <t>中国近现代史纲要</t>
  </si>
  <si>
    <t>5700021B</t>
  </si>
  <si>
    <t>军事理论</t>
  </si>
  <si>
    <t>5700011B</t>
  </si>
  <si>
    <t>大学生心理健康</t>
  </si>
  <si>
    <t>5100141B</t>
  </si>
  <si>
    <r>
      <rPr>
        <sz val="9"/>
        <rFont val="宋体"/>
        <family val="3"/>
        <charset val="134"/>
      </rPr>
      <t>大学体育（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</si>
  <si>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t>其他</t>
  </si>
  <si>
    <t>5100151B</t>
  </si>
  <si>
    <r>
      <rPr>
        <sz val="9"/>
        <rFont val="宋体"/>
        <family val="3"/>
        <charset val="134"/>
      </rPr>
      <t>大学体育（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</si>
  <si>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t>5100161B</t>
  </si>
  <si>
    <r>
      <rPr>
        <sz val="9"/>
        <rFont val="宋体"/>
        <family val="3"/>
        <charset val="134"/>
      </rPr>
      <t>大学体育（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</t>
    </r>
  </si>
  <si>
    <t>5100171B</t>
  </si>
  <si>
    <t>大学体育（4）</t>
  </si>
  <si>
    <t>1500261B</t>
  </si>
  <si>
    <t xml:space="preserve">大学英语（1） </t>
  </si>
  <si>
    <t>1500271B</t>
  </si>
  <si>
    <t>大学英语（2）</t>
  </si>
  <si>
    <t>1500281B</t>
  </si>
  <si>
    <t>大学英语（3）</t>
  </si>
  <si>
    <t>1500291B</t>
  </si>
  <si>
    <t>大学英语（4）</t>
  </si>
  <si>
    <t>5200023B</t>
  </si>
  <si>
    <t>军事训练</t>
  </si>
  <si>
    <t>2.5周</t>
  </si>
  <si>
    <t>5600013B</t>
  </si>
  <si>
    <t>就业指导</t>
  </si>
  <si>
    <t>12</t>
  </si>
  <si>
    <t>8</t>
  </si>
  <si>
    <r>
      <rPr>
        <sz val="9"/>
        <rFont val="宋体"/>
        <family val="3"/>
        <charset val="134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计</t>
    </r>
  </si>
  <si>
    <t>备注：</t>
  </si>
  <si>
    <t>总学时合计中不包括形式与政策的总学时，课外学时合计中不包括形式与政策。</t>
  </si>
  <si>
    <r>
      <rPr>
        <sz val="16"/>
        <rFont val="宋体"/>
        <family val="3"/>
        <charset val="134"/>
      </rPr>
      <t>通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  <charset val="134"/>
      </rPr>
      <t>识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  <charset val="134"/>
      </rPr>
      <t>教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  <charset val="134"/>
      </rPr>
      <t>育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  <charset val="134"/>
      </rPr>
      <t>选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  <charset val="134"/>
      </rPr>
      <t>修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  <charset val="134"/>
      </rPr>
      <t>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  <charset val="134"/>
      </rPr>
      <t>程</t>
    </r>
  </si>
  <si>
    <r>
      <rPr>
        <sz val="11"/>
        <rFont val="宋体"/>
        <family val="3"/>
        <charset val="134"/>
      </rPr>
      <t xml:space="preserve">    我校通识教育选修课共分九类：哲学、历史与心理学类；文化、语言与文学类；经济、管理与法律类；自然、环境与科学类；信息、技术与工程类；艺术、体育与健康类；就业、创新与创业类；社会、交往与礼仪类；人生规划、品德与修养类。</t>
    </r>
    <r>
      <rPr>
        <sz val="11"/>
        <rFont val="宋体"/>
        <family val="3"/>
        <charset val="134"/>
      </rPr>
      <t>学生毕业时其通识教育选修课学分分布</t>
    </r>
    <r>
      <rPr>
        <sz val="11"/>
        <rFont val="宋体"/>
        <family val="3"/>
        <charset val="134"/>
      </rPr>
      <t>原则上不少于上述类别中的</t>
    </r>
    <r>
      <rPr>
        <sz val="11"/>
        <rFont val="宋体"/>
        <family val="3"/>
        <charset val="134"/>
      </rPr>
      <t>6</t>
    </r>
    <r>
      <rPr>
        <sz val="11"/>
        <rFont val="宋体"/>
        <family val="3"/>
        <charset val="134"/>
      </rPr>
      <t>类，且不低于</t>
    </r>
    <r>
      <rPr>
        <sz val="11"/>
        <rFont val="宋体"/>
        <family val="3"/>
        <charset val="134"/>
      </rPr>
      <t>12</t>
    </r>
    <r>
      <rPr>
        <sz val="11"/>
        <rFont val="宋体"/>
        <family val="3"/>
        <charset val="134"/>
      </rPr>
      <t>学分。</t>
    </r>
  </si>
  <si>
    <r>
      <rPr>
        <b/>
        <sz val="18"/>
        <rFont val="黑体"/>
        <family val="3"/>
        <charset val="134"/>
      </rPr>
      <t xml:space="preserve">合肥工业大学   </t>
    </r>
    <r>
      <rPr>
        <b/>
        <sz val="18"/>
        <rFont val="隶书"/>
        <family val="3"/>
        <charset val="134"/>
      </rPr>
      <t xml:space="preserve">城乡规划 </t>
    </r>
    <r>
      <rPr>
        <b/>
        <sz val="18"/>
        <rFont val="黑体"/>
        <family val="3"/>
        <charset val="134"/>
      </rPr>
      <t xml:space="preserve">  专业（082802）指导性教学计划</t>
    </r>
  </si>
  <si>
    <t>公共基础课程</t>
  </si>
  <si>
    <r>
      <rPr>
        <b/>
        <sz val="10"/>
        <rFont val="宋体"/>
        <family val="3"/>
        <charset val="134"/>
      </rPr>
      <t>总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学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时</t>
    </r>
  </si>
  <si>
    <t>学时分配</t>
  </si>
  <si>
    <t>总   学   分</t>
  </si>
  <si>
    <r>
      <rPr>
        <b/>
        <sz val="10"/>
        <rFont val="宋体"/>
        <family val="3"/>
        <charset val="134"/>
      </rPr>
      <t>实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验</t>
    </r>
  </si>
  <si>
    <r>
      <rPr>
        <b/>
        <sz val="10"/>
        <rFont val="宋体"/>
        <family val="3"/>
        <charset val="134"/>
      </rPr>
      <t>上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机</t>
    </r>
  </si>
  <si>
    <t>1400251B</t>
  </si>
  <si>
    <t>高等数学C</t>
  </si>
  <si>
    <t>是</t>
  </si>
  <si>
    <t xml:space="preserve">0808011B </t>
  </si>
  <si>
    <t>画法几何与阴影透视</t>
  </si>
  <si>
    <t>0803011B</t>
  </si>
  <si>
    <t>素描A</t>
  </si>
  <si>
    <t>否</t>
  </si>
  <si>
    <t>5300043B</t>
  </si>
  <si>
    <t>工程训练D</t>
  </si>
  <si>
    <t>1周</t>
  </si>
  <si>
    <t>0827192B</t>
  </si>
  <si>
    <t>色彩A</t>
  </si>
  <si>
    <t>0700023B</t>
  </si>
  <si>
    <t>测量实习B</t>
  </si>
  <si>
    <t>0700122B</t>
  </si>
  <si>
    <t>测量学</t>
  </si>
  <si>
    <r>
      <rPr>
        <sz val="9"/>
        <rFont val="仿宋_GB2312"/>
        <charset val="134"/>
      </rPr>
      <t>32+0.5</t>
    </r>
    <r>
      <rPr>
        <sz val="9"/>
        <rFont val="Microsoft YaHei UI"/>
        <family val="2"/>
        <charset val="134"/>
      </rPr>
      <t>周</t>
    </r>
  </si>
  <si>
    <t>0823713B</t>
  </si>
  <si>
    <t>城乡规划新进展报告（1）</t>
  </si>
  <si>
    <t>0821031B</t>
  </si>
  <si>
    <t>公共建筑设计原理A</t>
  </si>
  <si>
    <t>0823583B</t>
  </si>
  <si>
    <t>美术实习</t>
  </si>
  <si>
    <t>2周</t>
  </si>
  <si>
    <t>0822593B</t>
  </si>
  <si>
    <t>古村落测绘实习</t>
  </si>
  <si>
    <t>0826523B</t>
  </si>
  <si>
    <t>快速设计训练周（1）</t>
  </si>
  <si>
    <t>0802041B</t>
  </si>
  <si>
    <t>居住建筑设计原理</t>
  </si>
  <si>
    <t>0820062B</t>
  </si>
  <si>
    <t>城乡建设史</t>
  </si>
  <si>
    <t>0802051B</t>
  </si>
  <si>
    <t>城市设计概论</t>
  </si>
  <si>
    <t>1403101B</t>
  </si>
  <si>
    <t>统计学基础</t>
  </si>
  <si>
    <t>0826583B</t>
  </si>
  <si>
    <t>快速设计训练周（2）</t>
  </si>
  <si>
    <t>1100011B</t>
  </si>
  <si>
    <t>现代企业管理</t>
  </si>
  <si>
    <t>0823723B</t>
  </si>
  <si>
    <t>城乡规划新进展报告（2）</t>
  </si>
  <si>
    <r>
      <rPr>
        <sz val="9"/>
        <rFont val="Times New Roman"/>
        <family val="1"/>
      </rPr>
      <t>432+10.5</t>
    </r>
    <r>
      <rPr>
        <sz val="9"/>
        <rFont val="宋体"/>
        <family val="3"/>
        <charset val="134"/>
      </rPr>
      <t>周</t>
    </r>
  </si>
  <si>
    <r>
      <rPr>
        <b/>
        <sz val="18"/>
        <rFont val="黑体"/>
        <family val="3"/>
        <charset val="134"/>
      </rPr>
      <t xml:space="preserve">合肥工业大学 </t>
    </r>
    <r>
      <rPr>
        <b/>
        <sz val="18"/>
        <rFont val="隶书"/>
        <family val="3"/>
        <charset val="134"/>
      </rPr>
      <t>城乡规划</t>
    </r>
    <r>
      <rPr>
        <b/>
        <sz val="18"/>
        <rFont val="黑体"/>
        <family val="3"/>
        <charset val="134"/>
      </rPr>
      <t xml:space="preserve"> 专业（082802）指导性教学计划</t>
    </r>
  </si>
  <si>
    <t>专业必修课程</t>
  </si>
  <si>
    <t>是否专业主干课程</t>
  </si>
  <si>
    <t>建议起止周次</t>
  </si>
  <si>
    <t>0823052B</t>
  </si>
  <si>
    <t>城乡规划专业导论</t>
  </si>
  <si>
    <t>3-4</t>
  </si>
  <si>
    <t>0827132B</t>
  </si>
  <si>
    <t>城乡规划设计初步(1)</t>
  </si>
  <si>
    <t>1-9</t>
  </si>
  <si>
    <t>0820042B</t>
  </si>
  <si>
    <t>城乡规划设计初步(2)</t>
  </si>
  <si>
    <t>0827152B</t>
  </si>
  <si>
    <t>建筑设计基础A</t>
  </si>
  <si>
    <t>1-16</t>
  </si>
  <si>
    <t>0827162B</t>
  </si>
  <si>
    <t>城乡规划原理(1)</t>
  </si>
  <si>
    <t>1-8</t>
  </si>
  <si>
    <t>0820022B</t>
  </si>
  <si>
    <t>城乡规划原理(2)</t>
  </si>
  <si>
    <t>0820072B</t>
  </si>
  <si>
    <t>居住区规划</t>
  </si>
  <si>
    <t>11-18</t>
  </si>
  <si>
    <t>0827182B</t>
  </si>
  <si>
    <t>城乡道路与交通规划</t>
  </si>
  <si>
    <t>0827142B</t>
  </si>
  <si>
    <t>城乡生态与环境规划</t>
  </si>
  <si>
    <t>0820052B</t>
  </si>
  <si>
    <t>城乡社会调查研究与方法</t>
  </si>
  <si>
    <t>0820012B</t>
  </si>
  <si>
    <t>城乡基础设施规划</t>
  </si>
  <si>
    <t>0822192B</t>
  </si>
  <si>
    <t>城市修建性详规</t>
  </si>
  <si>
    <t>0822202B</t>
  </si>
  <si>
    <t>城市控制性详规</t>
  </si>
  <si>
    <t>0822222B</t>
  </si>
  <si>
    <t>城乡规划管理与法规</t>
  </si>
  <si>
    <t>1-6</t>
  </si>
  <si>
    <t>0827202B</t>
  </si>
  <si>
    <t>地理信息系统</t>
  </si>
  <si>
    <t>0822232B</t>
  </si>
  <si>
    <t>城市设计A</t>
  </si>
  <si>
    <t>0823242B</t>
  </si>
  <si>
    <t>城乡总体规划</t>
  </si>
  <si>
    <t>0826543B</t>
  </si>
  <si>
    <t xml:space="preserve">设计院综合实践 </t>
  </si>
  <si>
    <t>0826533B</t>
  </si>
  <si>
    <t>毕业实习</t>
  </si>
  <si>
    <t>0826593B</t>
  </si>
  <si>
    <t>毕业设计</t>
  </si>
  <si>
    <t>0822503B</t>
  </si>
  <si>
    <t>毕业鉴定</t>
  </si>
  <si>
    <r>
      <rPr>
        <sz val="18"/>
        <rFont val="黑体"/>
        <family val="3"/>
        <charset val="134"/>
      </rPr>
      <t xml:space="preserve">合肥工业大学 </t>
    </r>
    <r>
      <rPr>
        <sz val="18"/>
        <rFont val="隶书"/>
        <family val="3"/>
        <charset val="134"/>
      </rPr>
      <t xml:space="preserve"> 城乡规划 </t>
    </r>
    <r>
      <rPr>
        <sz val="18"/>
        <rFont val="黑体"/>
        <family val="3"/>
        <charset val="134"/>
      </rPr>
      <t xml:space="preserve"> 专业（082802）指导性教学计划</t>
    </r>
  </si>
  <si>
    <t>专业选修课程</t>
  </si>
  <si>
    <t>0827380X</t>
  </si>
  <si>
    <t>手绘表现A</t>
  </si>
  <si>
    <t>1-4</t>
  </si>
  <si>
    <t>0820013B</t>
  </si>
  <si>
    <t>计算机辅助设计</t>
  </si>
  <si>
    <t>0827320X</t>
  </si>
  <si>
    <t>建筑结构与选型</t>
  </si>
  <si>
    <t>1-10</t>
  </si>
  <si>
    <t>0827360X</t>
  </si>
  <si>
    <t>建筑构造（1）</t>
  </si>
  <si>
    <t>0823533B</t>
  </si>
  <si>
    <t>城市规划认知实习</t>
  </si>
  <si>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周</t>
    </r>
  </si>
  <si>
    <t>0827350X</t>
  </si>
  <si>
    <t>模型制作A</t>
  </si>
  <si>
    <t>0820032B</t>
  </si>
  <si>
    <t>中国建筑史A</t>
  </si>
  <si>
    <t>0824510X</t>
  </si>
  <si>
    <t>建筑形态与造型语言</t>
  </si>
  <si>
    <t>0827310X</t>
  </si>
  <si>
    <t>外国建筑史</t>
  </si>
  <si>
    <t>0822360X</t>
  </si>
  <si>
    <t>场地设计</t>
  </si>
  <si>
    <t>0824410X</t>
  </si>
  <si>
    <t>园林植物与应用</t>
  </si>
  <si>
    <t>0827340X</t>
  </si>
  <si>
    <t>公共建筑设计</t>
  </si>
  <si>
    <t>0820020X</t>
  </si>
  <si>
    <t>城市社会学A</t>
  </si>
  <si>
    <t>0823380X</t>
  </si>
  <si>
    <t>城市绿地系统规划</t>
  </si>
  <si>
    <t>0827300X</t>
  </si>
  <si>
    <t>住宅建筑设计</t>
  </si>
  <si>
    <t>0820040X</t>
  </si>
  <si>
    <t>城市更新调查与分析</t>
  </si>
  <si>
    <t>0820050X</t>
  </si>
  <si>
    <t>专业英语</t>
  </si>
  <si>
    <t>0820010X</t>
  </si>
  <si>
    <t>景观规划与设计</t>
  </si>
  <si>
    <t>0827370X</t>
  </si>
  <si>
    <t>城乡规划定量分析方法</t>
  </si>
  <si>
    <t>0822420X</t>
  </si>
  <si>
    <t>城市经济学A</t>
  </si>
  <si>
    <t>0822450X</t>
  </si>
  <si>
    <t>城市历史遗产保护规划</t>
  </si>
  <si>
    <t>0826553B</t>
  </si>
  <si>
    <t>城乡社会综合调查与实践</t>
  </si>
  <si>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周</t>
    </r>
  </si>
  <si>
    <t>0826710X</t>
  </si>
  <si>
    <t>区域规划</t>
  </si>
  <si>
    <t>0822540X</t>
  </si>
  <si>
    <t>城市地理学</t>
  </si>
  <si>
    <t>0826563B</t>
  </si>
  <si>
    <t>交通调查与分析</t>
  </si>
  <si>
    <t>0823530X</t>
  </si>
  <si>
    <t>乡村规划</t>
  </si>
  <si>
    <t>0827390X</t>
  </si>
  <si>
    <t>国土空间规划</t>
  </si>
  <si>
    <t>0820030X</t>
  </si>
  <si>
    <t>Sustainability and the Built Environment可持续建成环境)</t>
  </si>
  <si>
    <t>0827330X</t>
  </si>
  <si>
    <t>城乡规划公共政策</t>
  </si>
  <si>
    <t>0826573B</t>
  </si>
  <si>
    <t>旅游规划实践</t>
  </si>
  <si>
    <t>最低专业选修课程学分</t>
  </si>
  <si>
    <t>创新创业课程</t>
  </si>
  <si>
    <t xml:space="preserve">0823914B </t>
  </si>
  <si>
    <t>创新创业教育</t>
  </si>
  <si>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周</t>
    </r>
  </si>
  <si>
    <r>
      <rPr>
        <b/>
        <sz val="14"/>
        <rFont val="黑体"/>
        <family val="3"/>
        <charset val="134"/>
      </rPr>
      <t xml:space="preserve">合肥工业大学  </t>
    </r>
    <r>
      <rPr>
        <b/>
        <sz val="14"/>
        <rFont val="隶书"/>
        <family val="3"/>
        <charset val="134"/>
      </rPr>
      <t>城乡规划</t>
    </r>
    <r>
      <rPr>
        <b/>
        <sz val="14"/>
        <color indexed="10"/>
        <rFont val="隶书"/>
        <family val="3"/>
        <charset val="134"/>
      </rPr>
      <t xml:space="preserve"> </t>
    </r>
    <r>
      <rPr>
        <b/>
        <sz val="14"/>
        <rFont val="黑体"/>
        <family val="3"/>
        <charset val="134"/>
      </rPr>
      <t>专业（082802）指导性教学计划</t>
    </r>
  </si>
  <si>
    <t>各教学环节学时、学分分配表</t>
  </si>
  <si>
    <t>课程种类</t>
  </si>
  <si>
    <t>课程
性质</t>
  </si>
  <si>
    <t>学期学分分配表</t>
  </si>
  <si>
    <t>学分比例</t>
  </si>
  <si>
    <t>通识教育课程</t>
  </si>
  <si>
    <r>
      <rPr>
        <sz val="9"/>
        <rFont val="宋体"/>
        <family val="3"/>
        <charset val="134"/>
      </rPr>
      <t>必修</t>
    </r>
  </si>
  <si>
    <r>
      <rPr>
        <sz val="9"/>
        <rFont val="宋体"/>
        <family val="3"/>
        <charset val="134"/>
      </rPr>
      <t>选修</t>
    </r>
  </si>
  <si>
    <t>专业教育课程</t>
  </si>
  <si>
    <t>选修
（最低）</t>
  </si>
  <si>
    <t xml:space="preserve">创新创业教育 </t>
  </si>
  <si>
    <t>合计</t>
  </si>
  <si>
    <t>理论课程总学时</t>
  </si>
  <si>
    <t>理论课程总学分</t>
  </si>
  <si>
    <t>实践环节总学时</t>
  </si>
  <si>
    <r>
      <rPr>
        <sz val="9"/>
        <rFont val="Times New Roman"/>
        <family val="1"/>
      </rPr>
      <t>2.5</t>
    </r>
    <r>
      <rPr>
        <sz val="9"/>
        <rFont val="宋体"/>
        <family val="3"/>
        <charset val="134"/>
      </rPr>
      <t>周</t>
    </r>
  </si>
  <si>
    <r>
      <rPr>
        <sz val="9"/>
        <rFont val="Times New Roman"/>
        <family val="1"/>
      </rPr>
      <t>5.5</t>
    </r>
    <r>
      <rPr>
        <sz val="9"/>
        <rFont val="宋体"/>
        <family val="3"/>
        <charset val="134"/>
      </rPr>
      <t>周</t>
    </r>
  </si>
  <si>
    <t>实践环节总学分</t>
  </si>
  <si>
    <t>最低毕业学分</t>
  </si>
  <si>
    <t>实践环节学时填周数。</t>
  </si>
  <si>
    <t>学时不包括课外学时。</t>
  </si>
  <si>
    <t>五年制最低毕业学分原则上不高于175学分。</t>
  </si>
  <si>
    <r>
      <t>1.5</t>
    </r>
    <r>
      <rPr>
        <sz val="9"/>
        <rFont val="宋体"/>
        <family val="3"/>
        <charset val="134"/>
      </rPr>
      <t>周</t>
    </r>
    <phoneticPr fontId="36" type="noConversion"/>
  </si>
  <si>
    <r>
      <t>16</t>
    </r>
    <r>
      <rPr>
        <sz val="9"/>
        <rFont val="宋体"/>
        <family val="3"/>
        <charset val="134"/>
      </rPr>
      <t>周</t>
    </r>
    <phoneticPr fontId="36" type="noConversion"/>
  </si>
  <si>
    <r>
      <t>38</t>
    </r>
    <r>
      <rPr>
        <sz val="9"/>
        <rFont val="宋体"/>
        <family val="3"/>
        <charset val="134"/>
      </rPr>
      <t>周</t>
    </r>
    <phoneticPr fontId="36" type="noConversion"/>
  </si>
  <si>
    <r>
      <t>1</t>
    </r>
    <r>
      <rPr>
        <sz val="9"/>
        <rFont val="宋体"/>
        <family val="1"/>
        <charset val="134"/>
      </rPr>
      <t>周</t>
    </r>
    <phoneticPr fontId="36" type="noConversion"/>
  </si>
  <si>
    <r>
      <t>8</t>
    </r>
    <r>
      <rPr>
        <sz val="9"/>
        <rFont val="宋体"/>
        <family val="1"/>
        <charset val="134"/>
      </rPr>
      <t>周</t>
    </r>
    <phoneticPr fontId="36" type="noConversion"/>
  </si>
  <si>
    <t>9900044B</t>
    <phoneticPr fontId="6" type="noConversion"/>
  </si>
  <si>
    <t>大学生创新基础</t>
    <phoneticPr fontId="6" type="noConversion"/>
  </si>
  <si>
    <t>考查</t>
    <phoneticPr fontId="6" type="noConversion"/>
  </si>
  <si>
    <r>
      <t>2</t>
    </r>
    <r>
      <rPr>
        <sz val="9"/>
        <rFont val="宋体"/>
        <family val="3"/>
        <charset val="134"/>
      </rPr>
      <t>周</t>
    </r>
  </si>
  <si>
    <r>
      <t>1-</t>
    </r>
    <r>
      <rPr>
        <sz val="9"/>
        <rFont val="宋体"/>
        <family val="3"/>
        <charset val="134"/>
      </rPr>
      <t>18</t>
    </r>
  </si>
  <si>
    <r>
      <t>4</t>
    </r>
    <r>
      <rPr>
        <sz val="9"/>
        <rFont val="宋体"/>
        <family val="3"/>
        <charset val="134"/>
      </rPr>
      <t>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</si>
</sst>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2"/>
      <name val="宋体"/>
      <charset val="134"/>
    </font>
    <font>
      <b/>
      <sz val="14"/>
      <name val="黑体"/>
      <family val="3"/>
      <charset val="134"/>
    </font>
    <font>
      <sz val="10"/>
      <name val="宋体"/>
      <family val="3"/>
      <charset val="134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6"/>
      <name val="黑体"/>
      <family val="3"/>
      <charset val="134"/>
    </font>
    <font>
      <b/>
      <sz val="10"/>
      <name val="宋体"/>
      <family val="3"/>
      <charset val="134"/>
    </font>
    <font>
      <sz val="7"/>
      <name val="Times New Roman"/>
      <family val="1"/>
    </font>
    <font>
      <sz val="12"/>
      <name val="Times New Roman"/>
      <family val="1"/>
    </font>
    <font>
      <sz val="18"/>
      <name val="黑体"/>
      <family val="3"/>
      <charset val="134"/>
    </font>
    <font>
      <b/>
      <sz val="8"/>
      <name val="宋体"/>
      <family val="3"/>
      <charset val="134"/>
    </font>
    <font>
      <sz val="10.5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仿宋_GB2312"/>
      <charset val="134"/>
    </font>
    <font>
      <sz val="18"/>
      <name val="宋体"/>
      <family val="3"/>
      <charset val="134"/>
    </font>
    <font>
      <sz val="16"/>
      <name val="宋体"/>
      <family val="3"/>
      <charset val="134"/>
    </font>
    <font>
      <sz val="8"/>
      <name val="宋体"/>
      <family val="3"/>
      <charset val="134"/>
    </font>
    <font>
      <sz val="9"/>
      <color theme="1"/>
      <name val="仿宋_GB2312"/>
      <charset val="134"/>
    </font>
    <font>
      <sz val="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9"/>
      <color rgb="FFFF0000"/>
      <name val="仿宋_GB2312"/>
      <charset val="134"/>
    </font>
    <font>
      <b/>
      <sz val="14"/>
      <name val="隶书"/>
      <family val="3"/>
      <charset val="134"/>
    </font>
    <font>
      <b/>
      <sz val="14"/>
      <color indexed="10"/>
      <name val="隶书"/>
      <family val="3"/>
      <charset val="134"/>
    </font>
    <font>
      <b/>
      <sz val="18"/>
      <name val="隶书"/>
      <family val="3"/>
      <charset val="134"/>
    </font>
    <font>
      <b/>
      <sz val="10"/>
      <name val="Times New Roman"/>
      <family val="1"/>
    </font>
    <font>
      <sz val="18"/>
      <name val="隶书"/>
      <family val="3"/>
      <charset val="134"/>
    </font>
    <font>
      <sz val="9"/>
      <name val="Microsoft YaHei UI"/>
      <family val="2"/>
      <charset val="134"/>
    </font>
    <font>
      <sz val="18"/>
      <color indexed="10"/>
      <name val="隶书"/>
      <family val="3"/>
      <charset val="134"/>
    </font>
    <font>
      <sz val="16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1"/>
      <charset val="134"/>
    </font>
    <font>
      <sz val="7"/>
      <color rgb="FFFF0000"/>
      <name val="Times New Roman"/>
      <family val="1"/>
    </font>
    <font>
      <sz val="9"/>
      <color rgb="FFFF000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35" fillId="0" borderId="0"/>
    <xf numFmtId="0" fontId="35" fillId="0" borderId="0"/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35" fillId="0" borderId="0"/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</cellStyleXfs>
  <cellXfs count="161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/>
    <xf numFmtId="0" fontId="4" fillId="0" borderId="9" xfId="0" applyFont="1" applyBorder="1" applyAlignment="1">
      <alignment horizontal="center" vertical="center"/>
    </xf>
    <xf numFmtId="0" fontId="8" fillId="0" borderId="0" xfId="0" applyFont="1"/>
    <xf numFmtId="0" fontId="4" fillId="0" borderId="17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9" fontId="12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49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vertical="top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4" fillId="0" borderId="0" xfId="0" applyFont="1"/>
    <xf numFmtId="0" fontId="0" fillId="2" borderId="6" xfId="0" applyFont="1" applyFill="1" applyBorder="1" applyProtection="1">
      <protection locked="0"/>
    </xf>
    <xf numFmtId="0" fontId="0" fillId="0" borderId="0" xfId="0" applyFill="1"/>
    <xf numFmtId="0" fontId="6" fillId="0" borderId="0" xfId="0" applyFont="1"/>
    <xf numFmtId="0" fontId="18" fillId="0" borderId="6" xfId="0" applyFont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49" fontId="6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49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5" fillId="0" borderId="6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49" fontId="4" fillId="5" borderId="24" xfId="0" applyNumberFormat="1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4" fillId="0" borderId="0" xfId="0" applyFont="1"/>
    <xf numFmtId="0" fontId="18" fillId="0" borderId="24" xfId="0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9" fillId="0" borderId="0" xfId="0" applyFont="1"/>
    <xf numFmtId="0" fontId="1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3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0" xfId="0"/>
    <xf numFmtId="49" fontId="38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6" xfId="0" applyFont="1" applyFill="1" applyBorder="1" applyAlignment="1" applyProtection="1">
      <alignment horizontal="justify" vertical="center" wrapText="1"/>
      <protection locked="0"/>
    </xf>
    <xf numFmtId="0" fontId="39" fillId="2" borderId="6" xfId="0" applyFont="1" applyFill="1" applyBorder="1" applyAlignment="1" applyProtection="1">
      <alignment horizontal="center" vertical="center" wrapText="1"/>
      <protection locked="0"/>
    </xf>
    <xf numFmtId="49" fontId="39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25" fillId="0" borderId="32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5" borderId="6" xfId="2" applyFont="1" applyFill="1" applyBorder="1" applyAlignment="1" applyProtection="1">
      <alignment horizontal="center" vertical="center" wrapText="1"/>
      <protection locked="0"/>
    </xf>
    <xf numFmtId="0" fontId="4" fillId="5" borderId="6" xfId="2" applyFont="1" applyFill="1" applyBorder="1" applyAlignment="1">
      <alignment horizontal="center" vertical="center" wrapText="1"/>
    </xf>
    <xf numFmtId="0" fontId="4" fillId="5" borderId="9" xfId="2" applyFont="1" applyFill="1" applyBorder="1" applyAlignment="1">
      <alignment horizontal="center" vertical="center" wrapText="1"/>
    </xf>
    <xf numFmtId="49" fontId="6" fillId="5" borderId="6" xfId="2" applyNumberFormat="1" applyFont="1" applyFill="1" applyBorder="1" applyAlignment="1" applyProtection="1">
      <alignment horizontal="center" vertical="center" wrapText="1"/>
      <protection locked="0"/>
    </xf>
    <xf numFmtId="49" fontId="4" fillId="5" borderId="9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6" xfId="1" applyFont="1" applyFill="1" applyBorder="1" applyAlignment="1" applyProtection="1">
      <alignment horizontal="center" vertical="center"/>
      <protection locked="0"/>
    </xf>
  </cellXfs>
  <cellStyles count="14">
    <cellStyle name="差_创新创业课程" xfId="3"/>
    <cellStyle name="差_公共基础课程" xfId="4"/>
    <cellStyle name="差_专业必修课程" xfId="5"/>
    <cellStyle name="差_专业必修课程_1" xfId="6"/>
    <cellStyle name="差_专业选修课程" xfId="7"/>
    <cellStyle name="常规" xfId="0" builtinId="0"/>
    <cellStyle name="常规 2" xfId="8"/>
    <cellStyle name="常规 3" xfId="2"/>
    <cellStyle name="常规_创新创业课程" xfId="1"/>
    <cellStyle name="好_创新创业课程" xfId="9"/>
    <cellStyle name="好_公共基础课程" xfId="10"/>
    <cellStyle name="好_专业必修课程" xfId="11"/>
    <cellStyle name="好_专业必修课程_1" xfId="12"/>
    <cellStyle name="好_专业选修课程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3"/>
  <sheetViews>
    <sheetView workbookViewId="0">
      <selection activeCell="A3" sqref="A3"/>
    </sheetView>
  </sheetViews>
  <sheetFormatPr defaultColWidth="9" defaultRowHeight="14.25"/>
  <cols>
    <col min="1" max="1" width="77.5" customWidth="1"/>
  </cols>
  <sheetData>
    <row r="1" spans="1:23" ht="22.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32.1" customHeight="1">
      <c r="A2" s="80" t="s">
        <v>1</v>
      </c>
    </row>
    <row r="3" spans="1:23" ht="58.5" customHeight="1">
      <c r="A3" s="81" t="s">
        <v>2</v>
      </c>
    </row>
    <row r="4" spans="1:23" ht="32.1" customHeight="1">
      <c r="A4" s="81" t="s">
        <v>3</v>
      </c>
    </row>
    <row r="5" spans="1:23" ht="32.1" customHeight="1">
      <c r="A5" s="81" t="s">
        <v>4</v>
      </c>
    </row>
    <row r="6" spans="1:23" ht="32.1" customHeight="1">
      <c r="A6" s="81" t="s">
        <v>5</v>
      </c>
    </row>
    <row r="7" spans="1:23" ht="127.5" customHeight="1">
      <c r="A7" s="81" t="s">
        <v>6</v>
      </c>
    </row>
    <row r="8" spans="1:23" ht="15.75">
      <c r="A8" s="82"/>
    </row>
    <row r="9" spans="1:23">
      <c r="A9" s="28"/>
    </row>
    <row r="10" spans="1:23">
      <c r="A10" s="28"/>
    </row>
    <row r="11" spans="1:23">
      <c r="A11" s="28"/>
    </row>
    <row r="12" spans="1:23">
      <c r="A12" s="28"/>
    </row>
    <row r="13" spans="1:23">
      <c r="A13" s="28"/>
    </row>
  </sheetData>
  <phoneticPr fontId="3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6"/>
  <sheetViews>
    <sheetView topLeftCell="A13" workbookViewId="0">
      <selection activeCell="R4" sqref="R1:R1048576"/>
    </sheetView>
  </sheetViews>
  <sheetFormatPr defaultColWidth="9" defaultRowHeight="14.25"/>
  <cols>
    <col min="1" max="1" width="11" style="54" customWidth="1"/>
    <col min="2" max="2" width="17.875" style="55" customWidth="1"/>
    <col min="3" max="3" width="3.75" customWidth="1"/>
    <col min="4" max="5" width="5.125" customWidth="1"/>
    <col min="6" max="6" width="4.125" customWidth="1"/>
    <col min="7" max="7" width="4.5" customWidth="1"/>
    <col min="8" max="8" width="3.75" customWidth="1"/>
    <col min="9" max="9" width="4.875" customWidth="1"/>
    <col min="10" max="10" width="5.375" customWidth="1"/>
    <col min="11" max="11" width="4.625" customWidth="1"/>
    <col min="12" max="12" width="4.375" customWidth="1"/>
    <col min="13" max="13" width="4.625" customWidth="1"/>
    <col min="14" max="14" width="4.5" customWidth="1"/>
    <col min="15" max="15" width="4.375" customWidth="1"/>
    <col min="16" max="16" width="4.25" customWidth="1"/>
    <col min="17" max="17" width="4.625" customWidth="1"/>
    <col min="18" max="20" width="4.25" customWidth="1"/>
    <col min="21" max="21" width="8.625" style="54" customWidth="1"/>
    <col min="22" max="22" width="5.5" style="54" customWidth="1"/>
  </cols>
  <sheetData>
    <row r="1" spans="1:22" ht="37.5" customHeight="1">
      <c r="A1" s="92" t="s">
        <v>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27" customHeight="1">
      <c r="A2" s="94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27" customHeight="1">
      <c r="A3" s="109" t="s">
        <v>9</v>
      </c>
      <c r="B3" s="111" t="s">
        <v>10</v>
      </c>
      <c r="C3" s="111" t="s">
        <v>11</v>
      </c>
      <c r="D3" s="111" t="s">
        <v>12</v>
      </c>
      <c r="E3" s="96" t="s">
        <v>13</v>
      </c>
      <c r="F3" s="97"/>
      <c r="G3" s="97"/>
      <c r="H3" s="97"/>
      <c r="I3" s="98"/>
      <c r="J3" s="111" t="s">
        <v>14</v>
      </c>
      <c r="K3" s="96" t="s">
        <v>15</v>
      </c>
      <c r="L3" s="97"/>
      <c r="M3" s="97"/>
      <c r="N3" s="97"/>
      <c r="O3" s="97"/>
      <c r="P3" s="97"/>
      <c r="Q3" s="97"/>
      <c r="R3" s="97"/>
      <c r="S3" s="97"/>
      <c r="T3" s="98"/>
      <c r="U3" s="114" t="s">
        <v>16</v>
      </c>
      <c r="V3" s="116" t="s">
        <v>17</v>
      </c>
    </row>
    <row r="4" spans="1:22" ht="27" customHeight="1">
      <c r="A4" s="110"/>
      <c r="B4" s="112"/>
      <c r="C4" s="113"/>
      <c r="D4" s="112"/>
      <c r="E4" s="56" t="s">
        <v>18</v>
      </c>
      <c r="F4" s="56" t="s">
        <v>19</v>
      </c>
      <c r="G4" s="56" t="s">
        <v>20</v>
      </c>
      <c r="H4" s="56" t="s">
        <v>21</v>
      </c>
      <c r="I4" s="56" t="s">
        <v>22</v>
      </c>
      <c r="J4" s="112"/>
      <c r="K4" s="18">
        <v>1</v>
      </c>
      <c r="L4" s="18">
        <v>2</v>
      </c>
      <c r="M4" s="18">
        <v>3</v>
      </c>
      <c r="N4" s="18">
        <v>4</v>
      </c>
      <c r="O4" s="18">
        <v>5</v>
      </c>
      <c r="P4" s="18">
        <v>6</v>
      </c>
      <c r="Q4" s="18">
        <v>7</v>
      </c>
      <c r="R4" s="18">
        <v>8</v>
      </c>
      <c r="S4" s="18">
        <v>9</v>
      </c>
      <c r="T4" s="18">
        <v>10</v>
      </c>
      <c r="U4" s="115"/>
      <c r="V4" s="117"/>
    </row>
    <row r="5" spans="1:22" ht="26.1" customHeight="1">
      <c r="A5" s="57" t="s">
        <v>23</v>
      </c>
      <c r="B5" s="58" t="s">
        <v>24</v>
      </c>
      <c r="C5" s="6" t="s">
        <v>25</v>
      </c>
      <c r="D5" s="59" t="s">
        <v>26</v>
      </c>
      <c r="E5" s="59" t="s">
        <v>27</v>
      </c>
      <c r="F5" s="60"/>
      <c r="G5" s="60"/>
      <c r="H5" s="60"/>
      <c r="I5" s="59" t="s">
        <v>27</v>
      </c>
      <c r="J5" s="58">
        <v>0.25</v>
      </c>
      <c r="K5" s="21">
        <v>0.25</v>
      </c>
      <c r="L5" s="1"/>
      <c r="M5" s="1"/>
      <c r="N5" s="1"/>
      <c r="O5" s="1"/>
      <c r="P5" s="1"/>
      <c r="Q5" s="1"/>
      <c r="R5" s="1"/>
      <c r="S5" s="1"/>
      <c r="T5" s="1"/>
      <c r="U5" s="75" t="s">
        <v>28</v>
      </c>
      <c r="V5" s="76"/>
    </row>
    <row r="6" spans="1:22" ht="26.1" customHeight="1">
      <c r="A6" s="57" t="s">
        <v>29</v>
      </c>
      <c r="B6" s="58" t="s">
        <v>30</v>
      </c>
      <c r="C6" s="6" t="s">
        <v>25</v>
      </c>
      <c r="D6" s="59" t="s">
        <v>26</v>
      </c>
      <c r="E6" s="59" t="s">
        <v>27</v>
      </c>
      <c r="F6" s="60"/>
      <c r="G6" s="60"/>
      <c r="H6" s="60"/>
      <c r="I6" s="59" t="s">
        <v>27</v>
      </c>
      <c r="J6" s="58">
        <v>0.25</v>
      </c>
      <c r="K6" s="1"/>
      <c r="L6" s="21">
        <v>0.25</v>
      </c>
      <c r="M6" s="21"/>
      <c r="N6" s="21"/>
      <c r="O6" s="21"/>
      <c r="P6" s="21"/>
      <c r="Q6" s="21"/>
      <c r="R6" s="21"/>
      <c r="S6" s="21"/>
      <c r="T6" s="21"/>
      <c r="U6" s="75" t="s">
        <v>28</v>
      </c>
      <c r="V6" s="76"/>
    </row>
    <row r="7" spans="1:22" ht="26.1" customHeight="1">
      <c r="A7" s="57" t="s">
        <v>31</v>
      </c>
      <c r="B7" s="58" t="s">
        <v>32</v>
      </c>
      <c r="C7" s="6" t="s">
        <v>25</v>
      </c>
      <c r="D7" s="59" t="s">
        <v>26</v>
      </c>
      <c r="E7" s="59" t="s">
        <v>27</v>
      </c>
      <c r="F7" s="60"/>
      <c r="G7" s="60"/>
      <c r="H7" s="60"/>
      <c r="I7" s="59" t="s">
        <v>27</v>
      </c>
      <c r="J7" s="58">
        <v>0.25</v>
      </c>
      <c r="K7" s="1"/>
      <c r="L7" s="21"/>
      <c r="M7" s="21">
        <v>0.25</v>
      </c>
      <c r="N7" s="21"/>
      <c r="O7" s="21"/>
      <c r="P7" s="21"/>
      <c r="Q7" s="21"/>
      <c r="R7" s="21"/>
      <c r="S7" s="21"/>
      <c r="T7" s="21"/>
      <c r="U7" s="75" t="s">
        <v>28</v>
      </c>
      <c r="V7" s="76"/>
    </row>
    <row r="8" spans="1:22" ht="26.1" customHeight="1">
      <c r="A8" s="57" t="s">
        <v>33</v>
      </c>
      <c r="B8" s="58" t="s">
        <v>34</v>
      </c>
      <c r="C8" s="6" t="s">
        <v>25</v>
      </c>
      <c r="D8" s="59" t="s">
        <v>26</v>
      </c>
      <c r="E8" s="59" t="s">
        <v>27</v>
      </c>
      <c r="F8" s="60"/>
      <c r="G8" s="60"/>
      <c r="H8" s="60"/>
      <c r="I8" s="59" t="s">
        <v>27</v>
      </c>
      <c r="J8" s="58">
        <v>0.25</v>
      </c>
      <c r="K8" s="1"/>
      <c r="L8" s="21"/>
      <c r="M8" s="21"/>
      <c r="N8" s="21">
        <v>0.25</v>
      </c>
      <c r="O8" s="21"/>
      <c r="P8" s="21"/>
      <c r="Q8" s="21"/>
      <c r="R8" s="21"/>
      <c r="S8" s="21"/>
      <c r="T8" s="21"/>
      <c r="U8" s="75" t="s">
        <v>28</v>
      </c>
      <c r="V8" s="76"/>
    </row>
    <row r="9" spans="1:22" ht="26.1" customHeight="1">
      <c r="A9" s="57" t="s">
        <v>35</v>
      </c>
      <c r="B9" s="58" t="s">
        <v>36</v>
      </c>
      <c r="C9" s="6" t="s">
        <v>25</v>
      </c>
      <c r="D9" s="59" t="s">
        <v>26</v>
      </c>
      <c r="E9" s="59" t="s">
        <v>27</v>
      </c>
      <c r="F9" s="60"/>
      <c r="G9" s="60"/>
      <c r="H9" s="60"/>
      <c r="I9" s="59" t="s">
        <v>27</v>
      </c>
      <c r="J9" s="58">
        <v>0.25</v>
      </c>
      <c r="K9" s="1"/>
      <c r="L9" s="21"/>
      <c r="M9" s="21"/>
      <c r="N9" s="21"/>
      <c r="O9" s="21">
        <v>0.25</v>
      </c>
      <c r="P9" s="21"/>
      <c r="Q9" s="21"/>
      <c r="R9" s="21"/>
      <c r="S9" s="21"/>
      <c r="T9" s="21"/>
      <c r="U9" s="75" t="s">
        <v>28</v>
      </c>
      <c r="V9" s="76"/>
    </row>
    <row r="10" spans="1:22" ht="26.1" customHeight="1">
      <c r="A10" s="57" t="s">
        <v>37</v>
      </c>
      <c r="B10" s="58" t="s">
        <v>38</v>
      </c>
      <c r="C10" s="6" t="s">
        <v>25</v>
      </c>
      <c r="D10" s="59" t="s">
        <v>26</v>
      </c>
      <c r="E10" s="59" t="s">
        <v>27</v>
      </c>
      <c r="F10" s="60"/>
      <c r="G10" s="60"/>
      <c r="H10" s="60"/>
      <c r="I10" s="59" t="s">
        <v>27</v>
      </c>
      <c r="J10" s="58">
        <v>0.25</v>
      </c>
      <c r="K10" s="1"/>
      <c r="L10" s="21"/>
      <c r="M10" s="21"/>
      <c r="N10" s="21"/>
      <c r="O10" s="21"/>
      <c r="P10" s="21">
        <v>0.25</v>
      </c>
      <c r="Q10" s="21"/>
      <c r="R10" s="21"/>
      <c r="S10" s="21"/>
      <c r="T10" s="21"/>
      <c r="U10" s="75" t="s">
        <v>28</v>
      </c>
      <c r="V10" s="76"/>
    </row>
    <row r="11" spans="1:22" ht="26.1" customHeight="1">
      <c r="A11" s="57" t="s">
        <v>39</v>
      </c>
      <c r="B11" s="58" t="s">
        <v>40</v>
      </c>
      <c r="C11" s="6" t="s">
        <v>25</v>
      </c>
      <c r="D11" s="59" t="s">
        <v>26</v>
      </c>
      <c r="E11" s="59" t="s">
        <v>27</v>
      </c>
      <c r="F11" s="60"/>
      <c r="G11" s="60"/>
      <c r="H11" s="60"/>
      <c r="I11" s="59" t="s">
        <v>27</v>
      </c>
      <c r="J11" s="58">
        <v>0.25</v>
      </c>
      <c r="K11" s="1"/>
      <c r="L11" s="21"/>
      <c r="M11" s="21"/>
      <c r="N11" s="21"/>
      <c r="O11" s="21"/>
      <c r="P11" s="21"/>
      <c r="Q11" s="21">
        <v>0.25</v>
      </c>
      <c r="R11" s="21"/>
      <c r="S11" s="21"/>
      <c r="T11" s="21"/>
      <c r="U11" s="75" t="s">
        <v>28</v>
      </c>
      <c r="V11" s="76"/>
    </row>
    <row r="12" spans="1:22" ht="26.1" customHeight="1">
      <c r="A12" s="57" t="s">
        <v>41</v>
      </c>
      <c r="B12" s="41" t="s">
        <v>42</v>
      </c>
      <c r="C12" s="6" t="s">
        <v>25</v>
      </c>
      <c r="D12" s="59" t="s">
        <v>26</v>
      </c>
      <c r="E12" s="59" t="s">
        <v>27</v>
      </c>
      <c r="F12" s="60"/>
      <c r="G12" s="60"/>
      <c r="H12" s="60"/>
      <c r="I12" s="59" t="s">
        <v>27</v>
      </c>
      <c r="J12" s="58">
        <v>0.25</v>
      </c>
      <c r="K12" s="1"/>
      <c r="L12" s="21"/>
      <c r="M12" s="21"/>
      <c r="N12" s="21"/>
      <c r="O12" s="21"/>
      <c r="P12" s="21"/>
      <c r="Q12" s="21"/>
      <c r="R12" s="21">
        <v>0.25</v>
      </c>
      <c r="S12" s="21"/>
      <c r="T12" s="21"/>
      <c r="U12" s="75" t="s">
        <v>28</v>
      </c>
      <c r="V12" s="76"/>
    </row>
    <row r="13" spans="1:22" ht="26.1" customHeight="1">
      <c r="A13" s="57" t="s">
        <v>43</v>
      </c>
      <c r="B13" s="21" t="s">
        <v>44</v>
      </c>
      <c r="C13" s="41" t="s">
        <v>45</v>
      </c>
      <c r="D13" s="21">
        <v>48</v>
      </c>
      <c r="E13" s="21">
        <v>32</v>
      </c>
      <c r="F13" s="60"/>
      <c r="G13" s="21"/>
      <c r="H13" s="21"/>
      <c r="I13" s="21">
        <v>16</v>
      </c>
      <c r="J13" s="21">
        <v>3</v>
      </c>
      <c r="K13" s="21"/>
      <c r="L13" s="21"/>
      <c r="M13" s="21">
        <v>3</v>
      </c>
      <c r="N13" s="21"/>
      <c r="O13" s="21"/>
      <c r="P13" s="21"/>
      <c r="Q13" s="21"/>
      <c r="R13" s="21"/>
      <c r="S13" s="21"/>
      <c r="T13" s="21"/>
      <c r="U13" s="75" t="s">
        <v>28</v>
      </c>
      <c r="V13" s="76"/>
    </row>
    <row r="14" spans="1:22" ht="26.1" customHeight="1">
      <c r="A14" s="57" t="s">
        <v>46</v>
      </c>
      <c r="B14" s="21" t="s">
        <v>47</v>
      </c>
      <c r="C14" s="41" t="s">
        <v>45</v>
      </c>
      <c r="D14" s="61">
        <v>80</v>
      </c>
      <c r="E14" s="61">
        <v>56</v>
      </c>
      <c r="F14" s="62"/>
      <c r="G14" s="61"/>
      <c r="H14" s="61"/>
      <c r="I14" s="61">
        <v>24</v>
      </c>
      <c r="J14" s="2">
        <v>5</v>
      </c>
      <c r="K14" s="21"/>
      <c r="L14" s="21"/>
      <c r="M14" s="21"/>
      <c r="N14" s="21">
        <v>5</v>
      </c>
      <c r="O14" s="21"/>
      <c r="P14" s="21"/>
      <c r="Q14" s="21"/>
      <c r="R14" s="21"/>
      <c r="S14" s="21"/>
      <c r="T14" s="21"/>
      <c r="U14" s="75" t="s">
        <v>28</v>
      </c>
      <c r="V14" s="76"/>
    </row>
    <row r="15" spans="1:22" ht="26.1" customHeight="1">
      <c r="A15" s="57" t="s">
        <v>48</v>
      </c>
      <c r="B15" s="21" t="s">
        <v>49</v>
      </c>
      <c r="C15" s="41" t="s">
        <v>45</v>
      </c>
      <c r="D15" s="2">
        <v>48</v>
      </c>
      <c r="E15" s="2">
        <v>32</v>
      </c>
      <c r="F15" s="62"/>
      <c r="G15" s="2"/>
      <c r="H15" s="2"/>
      <c r="I15" s="2">
        <v>16</v>
      </c>
      <c r="J15" s="2">
        <v>3</v>
      </c>
      <c r="K15" s="21">
        <v>3</v>
      </c>
      <c r="L15" s="21"/>
      <c r="M15" s="21"/>
      <c r="N15" s="21"/>
      <c r="O15" s="21"/>
      <c r="P15" s="21"/>
      <c r="Q15" s="21"/>
      <c r="R15" s="21"/>
      <c r="S15" s="21"/>
      <c r="T15" s="21"/>
      <c r="U15" s="75" t="s">
        <v>28</v>
      </c>
      <c r="V15" s="76"/>
    </row>
    <row r="16" spans="1:22" ht="26.1" customHeight="1">
      <c r="A16" s="57" t="s">
        <v>50</v>
      </c>
      <c r="B16" s="21" t="s">
        <v>51</v>
      </c>
      <c r="C16" s="41" t="s">
        <v>45</v>
      </c>
      <c r="D16" s="61">
        <v>48</v>
      </c>
      <c r="E16" s="61">
        <v>32</v>
      </c>
      <c r="F16" s="62"/>
      <c r="G16" s="61"/>
      <c r="H16" s="61"/>
      <c r="I16" s="61">
        <v>16</v>
      </c>
      <c r="J16" s="2">
        <v>3</v>
      </c>
      <c r="K16" s="21"/>
      <c r="L16" s="21">
        <v>3</v>
      </c>
      <c r="M16" s="21"/>
      <c r="N16" s="21"/>
      <c r="O16" s="21"/>
      <c r="P16" s="21"/>
      <c r="Q16" s="21"/>
      <c r="R16" s="21"/>
      <c r="S16" s="21"/>
      <c r="T16" s="21"/>
      <c r="U16" s="75" t="s">
        <v>28</v>
      </c>
      <c r="V16" s="76"/>
    </row>
    <row r="17" spans="1:22" ht="26.1" customHeight="1">
      <c r="A17" s="63" t="s">
        <v>52</v>
      </c>
      <c r="B17" s="21" t="s">
        <v>53</v>
      </c>
      <c r="C17" s="41" t="s">
        <v>45</v>
      </c>
      <c r="D17" s="61">
        <v>36</v>
      </c>
      <c r="E17" s="61">
        <v>36</v>
      </c>
      <c r="F17" s="62"/>
      <c r="G17" s="2"/>
      <c r="H17" s="2"/>
      <c r="I17" s="61"/>
      <c r="J17" s="2">
        <v>2</v>
      </c>
      <c r="K17" s="30"/>
      <c r="L17" s="30">
        <v>2</v>
      </c>
      <c r="M17" s="21"/>
      <c r="N17" s="21"/>
      <c r="O17" s="21"/>
      <c r="P17" s="21"/>
      <c r="Q17" s="21"/>
      <c r="R17" s="21"/>
      <c r="S17" s="21"/>
      <c r="T17" s="21"/>
      <c r="U17" s="75" t="s">
        <v>28</v>
      </c>
      <c r="V17" s="76"/>
    </row>
    <row r="18" spans="1:22" ht="26.1" customHeight="1">
      <c r="A18" s="63" t="s">
        <v>54</v>
      </c>
      <c r="B18" s="21" t="s">
        <v>55</v>
      </c>
      <c r="C18" s="41" t="s">
        <v>45</v>
      </c>
      <c r="D18" s="61">
        <v>32</v>
      </c>
      <c r="E18" s="61">
        <v>32</v>
      </c>
      <c r="F18" s="62"/>
      <c r="G18" s="2"/>
      <c r="H18" s="2"/>
      <c r="I18" s="2"/>
      <c r="J18" s="73">
        <v>2</v>
      </c>
      <c r="K18" s="30">
        <v>2</v>
      </c>
      <c r="L18" s="30"/>
      <c r="M18" s="21"/>
      <c r="N18" s="21"/>
      <c r="O18" s="21"/>
      <c r="P18" s="21"/>
      <c r="Q18" s="21"/>
      <c r="R18" s="21"/>
      <c r="S18" s="21"/>
      <c r="T18" s="21"/>
      <c r="U18" s="75" t="s">
        <v>28</v>
      </c>
      <c r="V18" s="76"/>
    </row>
    <row r="19" spans="1:22" ht="26.1" customHeight="1">
      <c r="A19" s="63" t="s">
        <v>56</v>
      </c>
      <c r="B19" s="21" t="s">
        <v>57</v>
      </c>
      <c r="C19" s="41" t="s">
        <v>58</v>
      </c>
      <c r="D19" s="61">
        <v>36</v>
      </c>
      <c r="E19" s="61"/>
      <c r="F19" s="61">
        <v>36</v>
      </c>
      <c r="G19" s="2"/>
      <c r="H19" s="2"/>
      <c r="I19" s="2"/>
      <c r="J19" s="61">
        <v>0.5</v>
      </c>
      <c r="K19" s="21">
        <v>0.5</v>
      </c>
      <c r="L19" s="21"/>
      <c r="M19" s="21"/>
      <c r="N19" s="21"/>
      <c r="O19" s="21"/>
      <c r="P19" s="21"/>
      <c r="Q19" s="21"/>
      <c r="R19" s="21"/>
      <c r="S19" s="21"/>
      <c r="T19" s="21"/>
      <c r="U19" s="75" t="s">
        <v>28</v>
      </c>
      <c r="V19" s="76"/>
    </row>
    <row r="20" spans="1:22" ht="26.1" customHeight="1">
      <c r="A20" s="57" t="s">
        <v>59</v>
      </c>
      <c r="B20" s="21" t="s">
        <v>60</v>
      </c>
      <c r="C20" s="41" t="s">
        <v>58</v>
      </c>
      <c r="D20" s="61">
        <v>36</v>
      </c>
      <c r="E20" s="61"/>
      <c r="F20" s="61">
        <v>36</v>
      </c>
      <c r="G20" s="2"/>
      <c r="H20" s="2"/>
      <c r="I20" s="2"/>
      <c r="J20" s="61">
        <v>0.5</v>
      </c>
      <c r="K20" s="21"/>
      <c r="L20" s="21">
        <v>0.5</v>
      </c>
      <c r="M20" s="21"/>
      <c r="N20" s="21"/>
      <c r="O20" s="21"/>
      <c r="P20" s="21"/>
      <c r="Q20" s="21"/>
      <c r="R20" s="21"/>
      <c r="S20" s="21"/>
      <c r="T20" s="21"/>
      <c r="U20" s="75" t="s">
        <v>28</v>
      </c>
      <c r="V20" s="76"/>
    </row>
    <row r="21" spans="1:22" ht="26.1" customHeight="1">
      <c r="A21" s="57" t="s">
        <v>61</v>
      </c>
      <c r="B21" s="21" t="s">
        <v>62</v>
      </c>
      <c r="C21" s="41" t="s">
        <v>58</v>
      </c>
      <c r="D21" s="61">
        <v>36</v>
      </c>
      <c r="E21" s="61"/>
      <c r="F21" s="61">
        <v>36</v>
      </c>
      <c r="G21" s="2"/>
      <c r="H21" s="2"/>
      <c r="I21" s="2"/>
      <c r="J21" s="61">
        <v>0.5</v>
      </c>
      <c r="K21" s="21"/>
      <c r="L21" s="21"/>
      <c r="M21" s="21">
        <v>0.5</v>
      </c>
      <c r="N21" s="21"/>
      <c r="O21" s="21"/>
      <c r="P21" s="21"/>
      <c r="Q21" s="21"/>
      <c r="R21" s="21"/>
      <c r="S21" s="21"/>
      <c r="T21" s="21"/>
      <c r="U21" s="75" t="s">
        <v>28</v>
      </c>
      <c r="V21" s="76"/>
    </row>
    <row r="22" spans="1:22" ht="26.1" customHeight="1">
      <c r="A22" s="57" t="s">
        <v>63</v>
      </c>
      <c r="B22" s="41" t="s">
        <v>64</v>
      </c>
      <c r="C22" s="41" t="s">
        <v>58</v>
      </c>
      <c r="D22" s="61">
        <v>36</v>
      </c>
      <c r="E22" s="61"/>
      <c r="F22" s="61">
        <v>36</v>
      </c>
      <c r="G22" s="2"/>
      <c r="H22" s="2"/>
      <c r="I22" s="2"/>
      <c r="J22" s="61">
        <v>0.5</v>
      </c>
      <c r="K22" s="21"/>
      <c r="L22" s="21"/>
      <c r="M22" s="21"/>
      <c r="N22" s="21">
        <v>0.5</v>
      </c>
      <c r="O22" s="21"/>
      <c r="P22" s="21"/>
      <c r="Q22" s="21"/>
      <c r="R22" s="21"/>
      <c r="S22" s="21"/>
      <c r="T22" s="21"/>
      <c r="U22" s="75" t="s">
        <v>28</v>
      </c>
      <c r="V22" s="76"/>
    </row>
    <row r="23" spans="1:22" ht="26.1" customHeight="1">
      <c r="A23" s="57" t="s">
        <v>65</v>
      </c>
      <c r="B23" s="41" t="s">
        <v>66</v>
      </c>
      <c r="C23" s="41" t="s">
        <v>45</v>
      </c>
      <c r="D23" s="61">
        <v>32</v>
      </c>
      <c r="E23" s="61">
        <v>32</v>
      </c>
      <c r="F23" s="62"/>
      <c r="G23" s="2"/>
      <c r="H23" s="2"/>
      <c r="I23" s="2"/>
      <c r="J23" s="61">
        <v>2</v>
      </c>
      <c r="K23" s="21">
        <v>2</v>
      </c>
      <c r="L23" s="21"/>
      <c r="M23" s="21"/>
      <c r="N23" s="21"/>
      <c r="O23" s="21"/>
      <c r="P23" s="21"/>
      <c r="Q23" s="21"/>
      <c r="R23" s="21"/>
      <c r="S23" s="21"/>
      <c r="T23" s="21"/>
      <c r="U23" s="75" t="s">
        <v>28</v>
      </c>
      <c r="V23" s="76"/>
    </row>
    <row r="24" spans="1:22" ht="26.1" customHeight="1">
      <c r="A24" s="57" t="s">
        <v>67</v>
      </c>
      <c r="B24" s="41" t="s">
        <v>68</v>
      </c>
      <c r="C24" s="41" t="s">
        <v>45</v>
      </c>
      <c r="D24" s="61">
        <v>32</v>
      </c>
      <c r="E24" s="61">
        <v>32</v>
      </c>
      <c r="F24" s="62"/>
      <c r="G24" s="2"/>
      <c r="H24" s="2"/>
      <c r="I24" s="2"/>
      <c r="J24" s="61">
        <v>2</v>
      </c>
      <c r="K24" s="21"/>
      <c r="L24" s="21">
        <v>2</v>
      </c>
      <c r="M24" s="21"/>
      <c r="N24" s="21"/>
      <c r="O24" s="21"/>
      <c r="P24" s="21"/>
      <c r="Q24" s="21"/>
      <c r="R24" s="21"/>
      <c r="S24" s="21"/>
      <c r="T24" s="21"/>
      <c r="U24" s="75" t="s">
        <v>28</v>
      </c>
      <c r="V24" s="76"/>
    </row>
    <row r="25" spans="1:22" ht="26.1" customHeight="1">
      <c r="A25" s="57" t="s">
        <v>69</v>
      </c>
      <c r="B25" s="41" t="s">
        <v>70</v>
      </c>
      <c r="C25" s="41" t="s">
        <v>45</v>
      </c>
      <c r="D25" s="61">
        <v>32</v>
      </c>
      <c r="E25" s="61">
        <v>32</v>
      </c>
      <c r="F25" s="62"/>
      <c r="G25" s="2"/>
      <c r="H25" s="2"/>
      <c r="I25" s="2"/>
      <c r="J25" s="61">
        <v>2</v>
      </c>
      <c r="K25" s="21"/>
      <c r="L25" s="21"/>
      <c r="M25" s="21">
        <v>2</v>
      </c>
      <c r="N25" s="21"/>
      <c r="O25" s="21"/>
      <c r="P25" s="21"/>
      <c r="Q25" s="21"/>
      <c r="R25" s="21"/>
      <c r="S25" s="21"/>
      <c r="T25" s="21"/>
      <c r="U25" s="75" t="s">
        <v>28</v>
      </c>
      <c r="V25" s="76"/>
    </row>
    <row r="26" spans="1:22" ht="26.1" customHeight="1">
      <c r="A26" s="57" t="s">
        <v>71</v>
      </c>
      <c r="B26" s="41" t="s">
        <v>72</v>
      </c>
      <c r="C26" s="41" t="s">
        <v>45</v>
      </c>
      <c r="D26" s="61">
        <v>32</v>
      </c>
      <c r="E26" s="61">
        <v>32</v>
      </c>
      <c r="F26" s="62"/>
      <c r="G26" s="2"/>
      <c r="H26" s="2"/>
      <c r="I26" s="2"/>
      <c r="J26" s="2">
        <v>2</v>
      </c>
      <c r="K26" s="21"/>
      <c r="L26" s="21"/>
      <c r="M26" s="21"/>
      <c r="N26" s="21">
        <v>2</v>
      </c>
      <c r="O26" s="21"/>
      <c r="P26" s="21"/>
      <c r="Q26" s="21"/>
      <c r="R26" s="21"/>
      <c r="S26" s="21"/>
      <c r="T26" s="21"/>
      <c r="U26" s="75" t="s">
        <v>28</v>
      </c>
      <c r="V26" s="76"/>
    </row>
    <row r="27" spans="1:22" ht="26.1" customHeight="1">
      <c r="A27" s="57" t="s">
        <v>73</v>
      </c>
      <c r="B27" s="41" t="s">
        <v>74</v>
      </c>
      <c r="C27" s="41" t="s">
        <v>25</v>
      </c>
      <c r="D27" s="64">
        <v>48</v>
      </c>
      <c r="E27" s="65"/>
      <c r="F27" s="61">
        <v>48</v>
      </c>
      <c r="G27" s="2"/>
      <c r="H27" s="2"/>
      <c r="I27" s="2"/>
      <c r="J27" s="61">
        <v>2</v>
      </c>
      <c r="K27" s="41">
        <v>2</v>
      </c>
      <c r="L27" s="21"/>
      <c r="M27" s="21"/>
      <c r="N27" s="21"/>
      <c r="O27" s="21"/>
      <c r="P27" s="21"/>
      <c r="Q27" s="21"/>
      <c r="R27" s="21"/>
      <c r="S27" s="21"/>
      <c r="T27" s="21"/>
      <c r="U27" s="75" t="s">
        <v>28</v>
      </c>
      <c r="V27" s="76" t="s">
        <v>75</v>
      </c>
    </row>
    <row r="28" spans="1:22" ht="26.1" customHeight="1">
      <c r="A28" s="66" t="s">
        <v>76</v>
      </c>
      <c r="B28" s="67" t="s">
        <v>77</v>
      </c>
      <c r="C28" s="41" t="s">
        <v>45</v>
      </c>
      <c r="D28" s="61" t="s">
        <v>78</v>
      </c>
      <c r="E28" s="68" t="s">
        <v>79</v>
      </c>
      <c r="F28" s="62"/>
      <c r="G28" s="61"/>
      <c r="H28" s="61"/>
      <c r="I28" s="61">
        <v>4</v>
      </c>
      <c r="J28" s="73">
        <v>0.5</v>
      </c>
      <c r="K28" s="74"/>
      <c r="L28" s="74"/>
      <c r="M28" s="74"/>
      <c r="N28" s="74"/>
      <c r="O28" s="74"/>
      <c r="P28" s="30"/>
      <c r="Q28" s="74"/>
      <c r="R28" s="21">
        <v>0.5</v>
      </c>
      <c r="S28" s="74"/>
      <c r="T28" s="74"/>
      <c r="U28" s="75" t="s">
        <v>28</v>
      </c>
      <c r="V28" s="76"/>
    </row>
    <row r="29" spans="1:22" s="37" customFormat="1" ht="27" customHeight="1">
      <c r="A29" s="99" t="s">
        <v>80</v>
      </c>
      <c r="B29" s="100"/>
      <c r="C29" s="10"/>
      <c r="D29" s="7">
        <f>SUM(D13:D28)</f>
        <v>612</v>
      </c>
      <c r="E29" s="7">
        <f>SUM(E13:E28)</f>
        <v>348</v>
      </c>
      <c r="F29" s="7">
        <f>SUM(F5:F28)</f>
        <v>192</v>
      </c>
      <c r="G29" s="7">
        <f>SUM(G13:G28)</f>
        <v>0</v>
      </c>
      <c r="H29" s="7">
        <f>SUM(H13:H28)</f>
        <v>0</v>
      </c>
      <c r="I29" s="7">
        <f>SUM(I13:I27)</f>
        <v>72</v>
      </c>
      <c r="J29" s="7">
        <f t="shared" ref="J29:T29" si="0">SUM(J5:J28)</f>
        <v>32.5</v>
      </c>
      <c r="K29" s="7">
        <f t="shared" si="0"/>
        <v>9.75</v>
      </c>
      <c r="L29" s="7">
        <f t="shared" si="0"/>
        <v>7.75</v>
      </c>
      <c r="M29" s="7">
        <f t="shared" si="0"/>
        <v>5.75</v>
      </c>
      <c r="N29" s="7">
        <f t="shared" si="0"/>
        <v>7.75</v>
      </c>
      <c r="O29" s="7">
        <f t="shared" si="0"/>
        <v>0.25</v>
      </c>
      <c r="P29" s="7">
        <f t="shared" si="0"/>
        <v>0.25</v>
      </c>
      <c r="Q29" s="7">
        <f t="shared" si="0"/>
        <v>0.25</v>
      </c>
      <c r="R29" s="7">
        <f t="shared" si="0"/>
        <v>0.75</v>
      </c>
      <c r="S29" s="7">
        <f t="shared" si="0"/>
        <v>0</v>
      </c>
      <c r="T29" s="7">
        <f t="shared" si="0"/>
        <v>0</v>
      </c>
      <c r="U29" s="7"/>
      <c r="V29" s="7"/>
    </row>
    <row r="30" spans="1:22" ht="27" customHeight="1">
      <c r="A30" s="69"/>
      <c r="B30" s="69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7"/>
    </row>
    <row r="31" spans="1:22" ht="14.25" customHeight="1">
      <c r="A31" s="72" t="s">
        <v>81</v>
      </c>
      <c r="B31" s="101" t="s">
        <v>82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spans="1:22" ht="15" customHeight="1">
      <c r="A32" s="69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</row>
    <row r="33" spans="1:22" ht="43.5" customHeight="1">
      <c r="A33" s="118" t="s">
        <v>83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</row>
    <row r="34" spans="1:22" ht="1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</row>
    <row r="35" spans="1:22" ht="45.75" customHeight="1">
      <c r="A35" s="104" t="s">
        <v>84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6"/>
    </row>
    <row r="36" spans="1:22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</sheetData>
  <mergeCells count="17">
    <mergeCell ref="B31:V31"/>
    <mergeCell ref="B32:V32"/>
    <mergeCell ref="A35:V35"/>
    <mergeCell ref="A36:V36"/>
    <mergeCell ref="A3:A4"/>
    <mergeCell ref="B3:B4"/>
    <mergeCell ref="C3:C4"/>
    <mergeCell ref="D3:D4"/>
    <mergeCell ref="J3:J4"/>
    <mergeCell ref="U3:U4"/>
    <mergeCell ref="V3:V4"/>
    <mergeCell ref="A33:V34"/>
    <mergeCell ref="A1:V1"/>
    <mergeCell ref="A2:V2"/>
    <mergeCell ref="E3:I3"/>
    <mergeCell ref="K3:T3"/>
    <mergeCell ref="A29:B29"/>
  </mergeCells>
  <phoneticPr fontId="36" type="noConversion"/>
  <printOptions horizontalCentered="1"/>
  <pageMargins left="0.5" right="0.44" top="0.79" bottom="0.79" header="0.51" footer="0.5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25"/>
  <sheetViews>
    <sheetView topLeftCell="A4" zoomScale="115" zoomScaleNormal="115" workbookViewId="0">
      <selection activeCell="R4" sqref="R1:R1048576"/>
    </sheetView>
  </sheetViews>
  <sheetFormatPr defaultColWidth="9" defaultRowHeight="14.25"/>
  <cols>
    <col min="2" max="2" width="9.75" customWidth="1"/>
    <col min="3" max="3" width="4.625" customWidth="1"/>
    <col min="4" max="4" width="5.75" customWidth="1"/>
    <col min="5" max="5" width="3.5" customWidth="1"/>
    <col min="6" max="6" width="3.375" customWidth="1"/>
    <col min="7" max="7" width="3.875" customWidth="1"/>
    <col min="8" max="8" width="2.625" customWidth="1"/>
    <col min="9" max="9" width="3.25" customWidth="1"/>
    <col min="10" max="10" width="4.125" customWidth="1"/>
    <col min="11" max="11" width="3.375" customWidth="1"/>
    <col min="12" max="12" width="3.25" customWidth="1"/>
    <col min="13" max="13" width="2.875" customWidth="1"/>
    <col min="14" max="14" width="3.375" customWidth="1"/>
    <col min="15" max="15" width="3.75" customWidth="1"/>
    <col min="16" max="16" width="2.75" customWidth="1"/>
    <col min="17" max="17" width="3.375" customWidth="1"/>
    <col min="18" max="20" width="2.875" customWidth="1"/>
    <col min="21" max="21" width="5.25" customWidth="1"/>
    <col min="22" max="22" width="7.25" customWidth="1"/>
  </cols>
  <sheetData>
    <row r="1" spans="1:22" ht="22.5">
      <c r="A1" s="120" t="s">
        <v>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27.75" customHeight="1">
      <c r="A2" s="95" t="s">
        <v>86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14.25" customHeight="1">
      <c r="A3" s="109" t="s">
        <v>9</v>
      </c>
      <c r="B3" s="111" t="s">
        <v>10</v>
      </c>
      <c r="C3" s="111" t="s">
        <v>11</v>
      </c>
      <c r="D3" s="111" t="s">
        <v>87</v>
      </c>
      <c r="E3" s="16"/>
      <c r="F3" s="121" t="s">
        <v>88</v>
      </c>
      <c r="G3" s="121"/>
      <c r="H3" s="121"/>
      <c r="I3" s="121"/>
      <c r="J3" s="111" t="s">
        <v>89</v>
      </c>
      <c r="K3" s="96" t="s">
        <v>15</v>
      </c>
      <c r="L3" s="97"/>
      <c r="M3" s="97"/>
      <c r="N3" s="97"/>
      <c r="O3" s="97"/>
      <c r="P3" s="97"/>
      <c r="Q3" s="97"/>
      <c r="R3" s="97"/>
      <c r="S3" s="97"/>
      <c r="T3" s="98"/>
      <c r="U3" s="114" t="s">
        <v>16</v>
      </c>
      <c r="V3" s="116" t="s">
        <v>17</v>
      </c>
    </row>
    <row r="4" spans="1:22" ht="46.5" customHeight="1">
      <c r="A4" s="110"/>
      <c r="B4" s="112"/>
      <c r="C4" s="113"/>
      <c r="D4" s="112"/>
      <c r="E4" s="17" t="s">
        <v>18</v>
      </c>
      <c r="F4" s="17" t="s">
        <v>19</v>
      </c>
      <c r="G4" s="17" t="s">
        <v>90</v>
      </c>
      <c r="H4" s="17" t="s">
        <v>91</v>
      </c>
      <c r="I4" s="17" t="s">
        <v>22</v>
      </c>
      <c r="J4" s="112"/>
      <c r="K4" s="18">
        <v>1</v>
      </c>
      <c r="L4" s="18">
        <v>2</v>
      </c>
      <c r="M4" s="18">
        <v>3</v>
      </c>
      <c r="N4" s="18">
        <v>4</v>
      </c>
      <c r="O4" s="18">
        <v>5</v>
      </c>
      <c r="P4" s="18">
        <v>6</v>
      </c>
      <c r="Q4" s="18">
        <v>7</v>
      </c>
      <c r="R4" s="18">
        <v>8</v>
      </c>
      <c r="S4" s="18">
        <v>9</v>
      </c>
      <c r="T4" s="18">
        <v>10</v>
      </c>
      <c r="U4" s="115"/>
      <c r="V4" s="117"/>
    </row>
    <row r="5" spans="1:22">
      <c r="A5" s="41" t="s">
        <v>92</v>
      </c>
      <c r="B5" s="42" t="s">
        <v>93</v>
      </c>
      <c r="C5" s="20" t="s">
        <v>45</v>
      </c>
      <c r="D5" s="21">
        <v>80</v>
      </c>
      <c r="E5" s="21">
        <v>80</v>
      </c>
      <c r="F5" s="21">
        <v>0</v>
      </c>
      <c r="G5" s="21">
        <v>0</v>
      </c>
      <c r="H5" s="21">
        <v>0</v>
      </c>
      <c r="I5" s="21">
        <v>0</v>
      </c>
      <c r="J5" s="21">
        <v>5</v>
      </c>
      <c r="K5" s="20">
        <v>5</v>
      </c>
      <c r="L5" s="20"/>
      <c r="M5" s="20"/>
      <c r="N5" s="20"/>
      <c r="O5" s="20"/>
      <c r="P5" s="20"/>
      <c r="Q5" s="20"/>
      <c r="R5" s="20"/>
      <c r="S5" s="20"/>
      <c r="T5" s="20"/>
      <c r="U5" s="20" t="s">
        <v>94</v>
      </c>
      <c r="V5" s="51"/>
    </row>
    <row r="6" spans="1:22" ht="22.5">
      <c r="A6" s="43" t="s">
        <v>95</v>
      </c>
      <c r="B6" s="44" t="s">
        <v>96</v>
      </c>
      <c r="C6" s="20" t="s">
        <v>45</v>
      </c>
      <c r="D6" s="21">
        <f>SUM(E6:H6)</f>
        <v>48</v>
      </c>
      <c r="E6" s="4">
        <v>48</v>
      </c>
      <c r="F6" s="4">
        <v>0</v>
      </c>
      <c r="G6" s="4">
        <v>0</v>
      </c>
      <c r="H6" s="4">
        <v>0</v>
      </c>
      <c r="I6" s="3">
        <f>SUM(K6:U6)</f>
        <v>3</v>
      </c>
      <c r="J6" s="21">
        <v>3</v>
      </c>
      <c r="K6" s="20">
        <v>3</v>
      </c>
      <c r="L6" s="20"/>
      <c r="M6" s="20"/>
      <c r="N6" s="20"/>
      <c r="O6" s="20"/>
      <c r="P6" s="20"/>
      <c r="Q6" s="20"/>
      <c r="R6" s="20"/>
      <c r="S6" s="20"/>
      <c r="T6" s="20"/>
      <c r="U6" s="22" t="s">
        <v>94</v>
      </c>
      <c r="V6" s="23"/>
    </row>
    <row r="7" spans="1:22">
      <c r="A7" s="43" t="s">
        <v>97</v>
      </c>
      <c r="B7" s="44" t="s">
        <v>98</v>
      </c>
      <c r="C7" s="20" t="s">
        <v>25</v>
      </c>
      <c r="D7" s="21">
        <f>SUM(E7:H7)</f>
        <v>64</v>
      </c>
      <c r="E7" s="4">
        <v>64</v>
      </c>
      <c r="F7" s="21">
        <v>0</v>
      </c>
      <c r="G7" s="21">
        <v>0</v>
      </c>
      <c r="H7" s="21">
        <v>0</v>
      </c>
      <c r="I7" s="21">
        <v>0</v>
      </c>
      <c r="J7" s="21">
        <v>4</v>
      </c>
      <c r="K7" s="20">
        <v>4</v>
      </c>
      <c r="L7" s="20"/>
      <c r="M7" s="20"/>
      <c r="N7" s="20"/>
      <c r="O7" s="20"/>
      <c r="P7" s="49"/>
      <c r="Q7" s="20"/>
      <c r="R7" s="20"/>
      <c r="S7" s="20"/>
      <c r="T7" s="20"/>
      <c r="U7" s="22" t="s">
        <v>99</v>
      </c>
      <c r="V7" s="23"/>
    </row>
    <row r="8" spans="1:22">
      <c r="A8" s="41" t="s">
        <v>100</v>
      </c>
      <c r="B8" s="42" t="s">
        <v>101</v>
      </c>
      <c r="C8" s="20" t="s">
        <v>25</v>
      </c>
      <c r="D8" s="41" t="s">
        <v>102</v>
      </c>
      <c r="E8" s="21">
        <v>0</v>
      </c>
      <c r="F8" s="21">
        <v>16</v>
      </c>
      <c r="G8" s="21">
        <v>0</v>
      </c>
      <c r="H8" s="21">
        <v>0</v>
      </c>
      <c r="I8" s="21">
        <v>0</v>
      </c>
      <c r="J8" s="21">
        <v>1</v>
      </c>
      <c r="K8" s="20"/>
      <c r="L8" s="20">
        <v>1</v>
      </c>
      <c r="M8" s="20"/>
      <c r="N8" s="20"/>
      <c r="O8" s="20"/>
      <c r="P8" s="20"/>
      <c r="Q8" s="20"/>
      <c r="R8" s="20"/>
      <c r="S8" s="20"/>
      <c r="T8" s="20"/>
      <c r="U8" s="22" t="s">
        <v>99</v>
      </c>
      <c r="V8" s="23"/>
    </row>
    <row r="9" spans="1:22">
      <c r="A9" s="28" t="s">
        <v>103</v>
      </c>
      <c r="B9" s="44" t="s">
        <v>104</v>
      </c>
      <c r="C9" s="20" t="s">
        <v>25</v>
      </c>
      <c r="D9" s="21">
        <f>SUM(E9:H9)</f>
        <v>64</v>
      </c>
      <c r="E9" s="4">
        <v>64</v>
      </c>
      <c r="F9" s="21">
        <v>0</v>
      </c>
      <c r="G9" s="21">
        <v>0</v>
      </c>
      <c r="H9" s="21">
        <v>0</v>
      </c>
      <c r="I9" s="21">
        <v>0</v>
      </c>
      <c r="J9" s="21">
        <v>4</v>
      </c>
      <c r="K9" s="20"/>
      <c r="L9" s="20">
        <v>4</v>
      </c>
      <c r="M9" s="20"/>
      <c r="N9" s="20"/>
      <c r="O9" s="20"/>
      <c r="P9" s="49"/>
      <c r="Q9" s="20"/>
      <c r="R9" s="20"/>
      <c r="S9" s="20"/>
      <c r="T9" s="20"/>
      <c r="U9" s="22" t="s">
        <v>99</v>
      </c>
      <c r="V9" s="23"/>
    </row>
    <row r="10" spans="1:22">
      <c r="A10" s="41" t="s">
        <v>105</v>
      </c>
      <c r="B10" s="42" t="s">
        <v>106</v>
      </c>
      <c r="C10" s="20" t="s">
        <v>25</v>
      </c>
      <c r="D10" s="41" t="s">
        <v>102</v>
      </c>
      <c r="E10" s="21">
        <v>0</v>
      </c>
      <c r="F10" s="21">
        <v>16</v>
      </c>
      <c r="G10" s="21">
        <v>0</v>
      </c>
      <c r="H10" s="21">
        <v>0</v>
      </c>
      <c r="I10" s="21">
        <v>0</v>
      </c>
      <c r="J10" s="21">
        <v>1</v>
      </c>
      <c r="K10" s="20"/>
      <c r="L10" s="20"/>
      <c r="M10" s="20">
        <v>1</v>
      </c>
      <c r="N10" s="20"/>
      <c r="O10" s="20"/>
      <c r="P10" s="20"/>
      <c r="Q10" s="20"/>
      <c r="R10" s="20"/>
      <c r="S10" s="20"/>
      <c r="T10" s="20"/>
      <c r="U10" s="22" t="s">
        <v>99</v>
      </c>
      <c r="V10" s="23"/>
    </row>
    <row r="11" spans="1:22" ht="25.5">
      <c r="A11" s="41" t="s">
        <v>107</v>
      </c>
      <c r="B11" s="42" t="s">
        <v>108</v>
      </c>
      <c r="C11" s="20" t="s">
        <v>45</v>
      </c>
      <c r="D11" s="41" t="s">
        <v>109</v>
      </c>
      <c r="E11" s="41">
        <v>32</v>
      </c>
      <c r="F11" s="41">
        <v>8</v>
      </c>
      <c r="G11" s="21">
        <v>0</v>
      </c>
      <c r="H11" s="21">
        <v>0</v>
      </c>
      <c r="I11" s="21">
        <v>0</v>
      </c>
      <c r="J11" s="21">
        <v>2.5</v>
      </c>
      <c r="K11" s="20"/>
      <c r="L11" s="20"/>
      <c r="M11" s="4">
        <v>2.5</v>
      </c>
      <c r="N11" s="20"/>
      <c r="O11" s="20"/>
      <c r="P11" s="20"/>
      <c r="Q11" s="20"/>
      <c r="R11" s="20"/>
      <c r="S11" s="20"/>
      <c r="T11" s="20"/>
      <c r="U11" s="22" t="s">
        <v>94</v>
      </c>
      <c r="V11" s="23"/>
    </row>
    <row r="12" spans="1:22" ht="22.5">
      <c r="A12" s="45" t="s">
        <v>110</v>
      </c>
      <c r="B12" s="46" t="s">
        <v>111</v>
      </c>
      <c r="C12" s="20" t="s">
        <v>25</v>
      </c>
      <c r="D12" s="41" t="s">
        <v>102</v>
      </c>
      <c r="E12" s="21">
        <v>0</v>
      </c>
      <c r="F12" s="21">
        <v>16</v>
      </c>
      <c r="G12" s="21">
        <v>0</v>
      </c>
      <c r="H12" s="21">
        <v>0</v>
      </c>
      <c r="I12" s="21">
        <v>0</v>
      </c>
      <c r="J12" s="21">
        <v>1</v>
      </c>
      <c r="K12" s="20"/>
      <c r="L12" s="20"/>
      <c r="M12" s="20">
        <v>1</v>
      </c>
      <c r="N12" s="20"/>
      <c r="O12" s="20"/>
      <c r="P12" s="20"/>
      <c r="Q12" s="20"/>
      <c r="R12" s="20"/>
      <c r="S12" s="20"/>
      <c r="T12" s="20"/>
      <c r="U12" s="22" t="s">
        <v>99</v>
      </c>
      <c r="V12" s="23"/>
    </row>
    <row r="13" spans="1:22" ht="22.5">
      <c r="A13" s="43" t="s">
        <v>112</v>
      </c>
      <c r="B13" s="44" t="s">
        <v>113</v>
      </c>
      <c r="C13" s="20" t="s">
        <v>45</v>
      </c>
      <c r="D13" s="21">
        <f>SUM(E13:H13)</f>
        <v>24</v>
      </c>
      <c r="E13" s="4">
        <v>24</v>
      </c>
      <c r="F13" s="21">
        <v>0</v>
      </c>
      <c r="G13" s="21">
        <v>0</v>
      </c>
      <c r="H13" s="21">
        <v>0</v>
      </c>
      <c r="I13" s="21">
        <v>0</v>
      </c>
      <c r="J13" s="21">
        <v>1.5</v>
      </c>
      <c r="K13" s="20"/>
      <c r="L13" s="20"/>
      <c r="M13" s="20">
        <v>1.5</v>
      </c>
      <c r="N13" s="20"/>
      <c r="O13" s="20"/>
      <c r="P13" s="49"/>
      <c r="Q13" s="20"/>
      <c r="R13" s="20"/>
      <c r="S13" s="20"/>
      <c r="T13" s="20"/>
      <c r="U13" s="22" t="s">
        <v>94</v>
      </c>
      <c r="V13" s="23"/>
    </row>
    <row r="14" spans="1:22">
      <c r="A14" s="45" t="s">
        <v>114</v>
      </c>
      <c r="B14" s="46" t="s">
        <v>115</v>
      </c>
      <c r="C14" s="20" t="s">
        <v>25</v>
      </c>
      <c r="D14" s="41" t="s">
        <v>116</v>
      </c>
      <c r="E14" s="21">
        <v>0</v>
      </c>
      <c r="F14" s="21">
        <v>32</v>
      </c>
      <c r="G14" s="21">
        <v>0</v>
      </c>
      <c r="H14" s="21">
        <v>0</v>
      </c>
      <c r="I14" s="21">
        <v>0</v>
      </c>
      <c r="J14" s="21">
        <v>2</v>
      </c>
      <c r="K14" s="20"/>
      <c r="L14" s="20"/>
      <c r="M14" s="20"/>
      <c r="N14" s="20">
        <v>2</v>
      </c>
      <c r="O14" s="20"/>
      <c r="P14" s="20"/>
      <c r="Q14" s="20"/>
      <c r="R14" s="20"/>
      <c r="S14" s="20"/>
      <c r="T14" s="20"/>
      <c r="U14" s="22" t="s">
        <v>99</v>
      </c>
      <c r="V14" s="23"/>
    </row>
    <row r="15" spans="1:22" ht="22.5">
      <c r="A15" s="45" t="s">
        <v>117</v>
      </c>
      <c r="B15" s="46" t="s">
        <v>118</v>
      </c>
      <c r="C15" s="20" t="s">
        <v>25</v>
      </c>
      <c r="D15" s="41" t="s">
        <v>116</v>
      </c>
      <c r="E15" s="21">
        <v>0</v>
      </c>
      <c r="F15" s="21">
        <v>32</v>
      </c>
      <c r="G15" s="21">
        <v>0</v>
      </c>
      <c r="H15" s="21">
        <v>0</v>
      </c>
      <c r="I15" s="21">
        <v>0</v>
      </c>
      <c r="J15" s="21">
        <v>2</v>
      </c>
      <c r="K15" s="20"/>
      <c r="L15" s="20"/>
      <c r="M15" s="20"/>
      <c r="N15" s="20">
        <v>2</v>
      </c>
      <c r="O15" s="50"/>
      <c r="P15" s="50"/>
      <c r="Q15" s="50"/>
      <c r="R15" s="50"/>
      <c r="S15" s="50"/>
      <c r="T15" s="50"/>
      <c r="U15" s="22" t="s">
        <v>99</v>
      </c>
      <c r="V15" s="52"/>
    </row>
    <row r="16" spans="1:22" ht="22.5">
      <c r="A16" s="28" t="s">
        <v>119</v>
      </c>
      <c r="B16" s="46" t="s">
        <v>120</v>
      </c>
      <c r="C16" s="20" t="s">
        <v>25</v>
      </c>
      <c r="D16" s="41" t="s">
        <v>102</v>
      </c>
      <c r="E16" s="21">
        <v>0</v>
      </c>
      <c r="F16" s="21">
        <v>16</v>
      </c>
      <c r="G16" s="21">
        <v>0</v>
      </c>
      <c r="H16" s="21">
        <v>0</v>
      </c>
      <c r="I16" s="21">
        <v>0</v>
      </c>
      <c r="J16" s="21">
        <v>1</v>
      </c>
      <c r="K16" s="20"/>
      <c r="L16" s="20"/>
      <c r="M16" s="20"/>
      <c r="N16" s="20">
        <v>1</v>
      </c>
      <c r="O16" s="20"/>
      <c r="P16" s="20"/>
      <c r="Q16" s="20"/>
      <c r="R16" s="20"/>
      <c r="S16" s="20"/>
      <c r="T16" s="20"/>
      <c r="U16" s="22" t="s">
        <v>99</v>
      </c>
      <c r="V16" s="23"/>
    </row>
    <row r="17" spans="1:24" ht="22.5">
      <c r="A17" s="43" t="s">
        <v>121</v>
      </c>
      <c r="B17" s="44" t="s">
        <v>122</v>
      </c>
      <c r="C17" s="20" t="s">
        <v>25</v>
      </c>
      <c r="D17" s="21">
        <f>SUM(E17:H17)</f>
        <v>16</v>
      </c>
      <c r="E17" s="4">
        <v>16</v>
      </c>
      <c r="F17" s="21">
        <v>0</v>
      </c>
      <c r="G17" s="21">
        <v>0</v>
      </c>
      <c r="H17" s="21">
        <v>0</v>
      </c>
      <c r="I17" s="21">
        <v>0</v>
      </c>
      <c r="J17" s="21">
        <v>1</v>
      </c>
      <c r="K17" s="20"/>
      <c r="L17" s="20"/>
      <c r="M17" s="20"/>
      <c r="N17" s="20">
        <v>1</v>
      </c>
      <c r="O17" s="20"/>
      <c r="P17" s="49"/>
      <c r="Q17" s="20"/>
      <c r="R17" s="20"/>
      <c r="S17" s="20"/>
      <c r="T17" s="20"/>
      <c r="U17" s="22" t="s">
        <v>99</v>
      </c>
      <c r="V17" s="23"/>
    </row>
    <row r="18" spans="1:24" s="39" customFormat="1">
      <c r="A18" t="s">
        <v>123</v>
      </c>
      <c r="B18" s="44" t="s">
        <v>124</v>
      </c>
      <c r="C18" s="20" t="s">
        <v>25</v>
      </c>
      <c r="D18" s="47">
        <f>SUM(E18:H18)</f>
        <v>40</v>
      </c>
      <c r="E18" s="48">
        <v>40</v>
      </c>
      <c r="F18" s="47">
        <v>0</v>
      </c>
      <c r="G18" s="47">
        <v>0</v>
      </c>
      <c r="H18" s="47">
        <v>0</v>
      </c>
      <c r="I18" s="47">
        <v>0</v>
      </c>
      <c r="J18" s="47">
        <v>2.5</v>
      </c>
      <c r="K18" s="20"/>
      <c r="L18" s="20"/>
      <c r="M18" s="20"/>
      <c r="N18" s="20">
        <v>2.5</v>
      </c>
      <c r="O18" s="20"/>
      <c r="P18" s="20"/>
      <c r="Q18" s="20"/>
      <c r="R18" s="20"/>
      <c r="S18" s="20"/>
      <c r="T18" s="20"/>
      <c r="U18" s="22" t="s">
        <v>99</v>
      </c>
      <c r="V18" s="20"/>
    </row>
    <row r="19" spans="1:24">
      <c r="A19" s="43" t="s">
        <v>125</v>
      </c>
      <c r="B19" s="44" t="s">
        <v>126</v>
      </c>
      <c r="C19" s="20" t="s">
        <v>25</v>
      </c>
      <c r="D19" s="21">
        <f t="shared" ref="D19" si="0">SUM(E19:H19)</f>
        <v>24</v>
      </c>
      <c r="E19" s="4">
        <v>24</v>
      </c>
      <c r="F19" s="21">
        <v>0</v>
      </c>
      <c r="G19" s="21">
        <v>0</v>
      </c>
      <c r="H19" s="21">
        <v>0</v>
      </c>
      <c r="I19" s="21">
        <v>0</v>
      </c>
      <c r="J19" s="21">
        <v>1.5</v>
      </c>
      <c r="K19" s="20"/>
      <c r="L19" s="20"/>
      <c r="M19" s="20"/>
      <c r="N19" s="20"/>
      <c r="O19" s="20">
        <v>1.5</v>
      </c>
      <c r="P19" s="49"/>
      <c r="Q19" s="20"/>
      <c r="R19" s="20"/>
      <c r="S19" s="20"/>
      <c r="T19" s="20"/>
      <c r="U19" s="22" t="s">
        <v>99</v>
      </c>
      <c r="V19" s="23"/>
    </row>
    <row r="20" spans="1:24">
      <c r="A20" s="43" t="s">
        <v>127</v>
      </c>
      <c r="B20" s="44" t="s">
        <v>128</v>
      </c>
      <c r="C20" s="20" t="s">
        <v>25</v>
      </c>
      <c r="D20" s="21">
        <v>16</v>
      </c>
      <c r="E20" s="4">
        <v>16</v>
      </c>
      <c r="F20" s="21">
        <v>0</v>
      </c>
      <c r="G20" s="21">
        <v>0</v>
      </c>
      <c r="H20" s="21">
        <v>0</v>
      </c>
      <c r="I20" s="21">
        <v>0</v>
      </c>
      <c r="J20" s="21">
        <v>1</v>
      </c>
      <c r="K20" s="20"/>
      <c r="L20" s="20"/>
      <c r="M20" s="20"/>
      <c r="N20" s="20"/>
      <c r="O20" s="20">
        <v>1</v>
      </c>
      <c r="P20" s="49"/>
      <c r="Q20" s="20"/>
      <c r="R20" s="20"/>
      <c r="S20" s="20"/>
      <c r="T20" s="20"/>
      <c r="U20" s="22" t="s">
        <v>99</v>
      </c>
      <c r="V20" s="23"/>
    </row>
    <row r="21" spans="1:24" ht="22.5">
      <c r="A21" s="28" t="s">
        <v>129</v>
      </c>
      <c r="B21" s="46" t="s">
        <v>130</v>
      </c>
      <c r="C21" s="20" t="s">
        <v>25</v>
      </c>
      <c r="D21" s="41" t="s">
        <v>102</v>
      </c>
      <c r="E21" s="21">
        <v>0</v>
      </c>
      <c r="F21" s="21">
        <v>16</v>
      </c>
      <c r="G21" s="21">
        <v>0</v>
      </c>
      <c r="H21" s="21">
        <v>0</v>
      </c>
      <c r="I21" s="21">
        <v>0</v>
      </c>
      <c r="J21" s="21">
        <v>1</v>
      </c>
      <c r="K21" s="20"/>
      <c r="L21" s="20"/>
      <c r="M21" s="20"/>
      <c r="N21" s="20"/>
      <c r="O21" s="20"/>
      <c r="P21" s="20">
        <v>1</v>
      </c>
      <c r="Q21" s="20"/>
      <c r="R21" s="20"/>
      <c r="S21" s="20"/>
      <c r="T21" s="20"/>
      <c r="U21" s="22" t="s">
        <v>99</v>
      </c>
      <c r="V21" s="23"/>
    </row>
    <row r="22" spans="1:24">
      <c r="A22" s="41" t="s">
        <v>131</v>
      </c>
      <c r="B22" s="42" t="s">
        <v>132</v>
      </c>
      <c r="C22" s="20" t="s">
        <v>25</v>
      </c>
      <c r="D22" s="21">
        <v>24</v>
      </c>
      <c r="E22" s="21">
        <v>24</v>
      </c>
      <c r="F22" s="21">
        <v>0</v>
      </c>
      <c r="G22" s="21">
        <v>0</v>
      </c>
      <c r="H22" s="21">
        <v>0</v>
      </c>
      <c r="I22" s="21">
        <v>0</v>
      </c>
      <c r="J22" s="21">
        <v>1.5</v>
      </c>
      <c r="K22" s="20"/>
      <c r="L22" s="20"/>
      <c r="M22" s="20"/>
      <c r="N22" s="20"/>
      <c r="O22" s="20"/>
      <c r="P22" s="20"/>
      <c r="Q22" s="20">
        <v>1.5</v>
      </c>
      <c r="R22" s="20"/>
      <c r="S22" s="20"/>
      <c r="T22" s="20"/>
      <c r="U22" s="22" t="s">
        <v>94</v>
      </c>
      <c r="V22" s="23"/>
    </row>
    <row r="23" spans="1:24" ht="22.5">
      <c r="A23" s="45" t="s">
        <v>133</v>
      </c>
      <c r="B23" s="46" t="s">
        <v>134</v>
      </c>
      <c r="C23" s="20" t="s">
        <v>25</v>
      </c>
      <c r="D23" s="41" t="s">
        <v>102</v>
      </c>
      <c r="E23" s="21">
        <v>0</v>
      </c>
      <c r="F23" s="21">
        <v>16</v>
      </c>
      <c r="G23" s="21">
        <v>0</v>
      </c>
      <c r="H23" s="21">
        <v>0</v>
      </c>
      <c r="I23" s="21">
        <v>0</v>
      </c>
      <c r="J23" s="21">
        <v>1</v>
      </c>
      <c r="K23" s="20"/>
      <c r="L23" s="20"/>
      <c r="M23" s="20"/>
      <c r="N23" s="20"/>
      <c r="O23" s="20"/>
      <c r="P23" s="20"/>
      <c r="Q23" s="20">
        <v>1</v>
      </c>
      <c r="R23" s="20"/>
      <c r="S23" s="20"/>
      <c r="T23" s="20"/>
      <c r="U23" s="22" t="s">
        <v>99</v>
      </c>
      <c r="V23" s="23"/>
    </row>
    <row r="24" spans="1:24" s="40" customFormat="1" ht="24">
      <c r="A24" s="122" t="s">
        <v>80</v>
      </c>
      <c r="B24" s="123"/>
      <c r="C24" s="123"/>
      <c r="D24" s="7" t="s">
        <v>135</v>
      </c>
      <c r="E24" s="7">
        <f t="shared" ref="E24:K24" si="1">SUM(E5:E23)</f>
        <v>432</v>
      </c>
      <c r="F24" s="7">
        <f t="shared" si="1"/>
        <v>168</v>
      </c>
      <c r="G24" s="7">
        <f t="shared" si="1"/>
        <v>0</v>
      </c>
      <c r="H24" s="7">
        <f t="shared" si="1"/>
        <v>0</v>
      </c>
      <c r="I24" s="7">
        <f t="shared" si="1"/>
        <v>3</v>
      </c>
      <c r="J24" s="7">
        <f t="shared" si="1"/>
        <v>37.5</v>
      </c>
      <c r="K24" s="7">
        <f t="shared" si="1"/>
        <v>12</v>
      </c>
      <c r="L24" s="7">
        <f t="shared" ref="L24:T24" si="2">SUM(L5:L23)</f>
        <v>5</v>
      </c>
      <c r="M24" s="7">
        <f t="shared" si="2"/>
        <v>6</v>
      </c>
      <c r="N24" s="7">
        <f t="shared" si="2"/>
        <v>8.5</v>
      </c>
      <c r="O24" s="7">
        <f t="shared" si="2"/>
        <v>2.5</v>
      </c>
      <c r="P24" s="7">
        <f t="shared" si="2"/>
        <v>1</v>
      </c>
      <c r="Q24" s="7">
        <f t="shared" si="2"/>
        <v>2.5</v>
      </c>
      <c r="R24" s="7">
        <f t="shared" si="2"/>
        <v>0</v>
      </c>
      <c r="S24" s="7">
        <f t="shared" si="2"/>
        <v>0</v>
      </c>
      <c r="T24" s="7">
        <f t="shared" si="2"/>
        <v>0</v>
      </c>
      <c r="U24" s="34"/>
      <c r="V24" s="53"/>
    </row>
    <row r="25" spans="1:24">
      <c r="X25">
        <f>168/16</f>
        <v>10.5</v>
      </c>
    </row>
  </sheetData>
  <mergeCells count="12">
    <mergeCell ref="A1:V1"/>
    <mergeCell ref="A2:V2"/>
    <mergeCell ref="F3:I3"/>
    <mergeCell ref="K3:T3"/>
    <mergeCell ref="A24:C24"/>
    <mergeCell ref="A3:A4"/>
    <mergeCell ref="B3:B4"/>
    <mergeCell ref="C3:C4"/>
    <mergeCell ref="D3:D4"/>
    <mergeCell ref="J3:J4"/>
    <mergeCell ref="U3:U4"/>
    <mergeCell ref="V3:V4"/>
  </mergeCells>
  <phoneticPr fontId="36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26"/>
  <sheetViews>
    <sheetView workbookViewId="0">
      <selection activeCell="S34" sqref="S34"/>
    </sheetView>
  </sheetViews>
  <sheetFormatPr defaultColWidth="9" defaultRowHeight="14.25"/>
  <cols>
    <col min="2" max="2" width="11.875" customWidth="1"/>
    <col min="3" max="3" width="5.75" customWidth="1"/>
    <col min="4" max="4" width="4.75" customWidth="1"/>
    <col min="5" max="5" width="5.25" customWidth="1"/>
    <col min="6" max="6" width="3.375" customWidth="1"/>
    <col min="7" max="7" width="3.25" customWidth="1"/>
    <col min="8" max="9" width="3.625" customWidth="1"/>
    <col min="10" max="10" width="3.75" customWidth="1"/>
    <col min="11" max="11" width="8.375" customWidth="1"/>
    <col min="12" max="12" width="4" customWidth="1"/>
    <col min="13" max="13" width="3.875" customWidth="1"/>
    <col min="14" max="14" width="3.5" customWidth="1"/>
    <col min="15" max="16" width="3" customWidth="1"/>
    <col min="17" max="17" width="3.25" customWidth="1"/>
    <col min="18" max="18" width="3.75" customWidth="1"/>
    <col min="19" max="21" width="4.125" customWidth="1"/>
    <col min="22" max="22" width="6.25" customWidth="1"/>
    <col min="23" max="23" width="5.875" customWidth="1"/>
    <col min="24" max="24" width="7" customWidth="1"/>
  </cols>
  <sheetData>
    <row r="1" spans="1:24" ht="22.5">
      <c r="A1" s="120" t="s">
        <v>136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ht="20.25">
      <c r="A2" s="95" t="s">
        <v>137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4.25" customHeight="1">
      <c r="A3" s="109" t="s">
        <v>9</v>
      </c>
      <c r="B3" s="111" t="s">
        <v>10</v>
      </c>
      <c r="C3" s="124" t="s">
        <v>138</v>
      </c>
      <c r="D3" s="111" t="s">
        <v>11</v>
      </c>
      <c r="E3" s="111" t="s">
        <v>87</v>
      </c>
      <c r="F3" s="96" t="s">
        <v>88</v>
      </c>
      <c r="G3" s="97"/>
      <c r="H3" s="97"/>
      <c r="I3" s="97"/>
      <c r="J3" s="98"/>
      <c r="K3" s="111" t="s">
        <v>89</v>
      </c>
      <c r="L3" s="96" t="s">
        <v>15</v>
      </c>
      <c r="M3" s="97"/>
      <c r="N3" s="97"/>
      <c r="O3" s="97"/>
      <c r="P3" s="97"/>
      <c r="Q3" s="97"/>
      <c r="R3" s="97"/>
      <c r="S3" s="97"/>
      <c r="T3" s="97"/>
      <c r="U3" s="98"/>
      <c r="V3" s="114" t="s">
        <v>139</v>
      </c>
      <c r="W3" s="114" t="s">
        <v>16</v>
      </c>
      <c r="X3" s="126" t="s">
        <v>17</v>
      </c>
    </row>
    <row r="4" spans="1:24" ht="37.5" customHeight="1">
      <c r="A4" s="110"/>
      <c r="B4" s="112"/>
      <c r="C4" s="125"/>
      <c r="D4" s="113"/>
      <c r="E4" s="112"/>
      <c r="F4" s="17" t="s">
        <v>18</v>
      </c>
      <c r="G4" s="17" t="s">
        <v>19</v>
      </c>
      <c r="H4" s="17" t="s">
        <v>90</v>
      </c>
      <c r="I4" s="17" t="s">
        <v>91</v>
      </c>
      <c r="J4" s="17" t="s">
        <v>22</v>
      </c>
      <c r="K4" s="112"/>
      <c r="L4" s="18">
        <v>1</v>
      </c>
      <c r="M4" s="18">
        <v>2</v>
      </c>
      <c r="N4" s="18">
        <v>3</v>
      </c>
      <c r="O4" s="18">
        <v>4</v>
      </c>
      <c r="P4" s="18">
        <v>5</v>
      </c>
      <c r="Q4" s="18">
        <v>6</v>
      </c>
      <c r="R4" s="18">
        <v>7</v>
      </c>
      <c r="S4" s="18">
        <v>8</v>
      </c>
      <c r="T4" s="18">
        <v>9</v>
      </c>
      <c r="U4" s="18">
        <v>10</v>
      </c>
      <c r="V4" s="115"/>
      <c r="W4" s="115"/>
      <c r="X4" s="127"/>
    </row>
    <row r="5" spans="1:24" ht="22.5">
      <c r="A5" s="31" t="s">
        <v>140</v>
      </c>
      <c r="B5" s="20" t="s">
        <v>141</v>
      </c>
      <c r="C5" s="20" t="s">
        <v>99</v>
      </c>
      <c r="D5" s="20" t="s">
        <v>25</v>
      </c>
      <c r="E5" s="21">
        <f>SUM(F5:J5)</f>
        <v>8</v>
      </c>
      <c r="F5" s="21">
        <v>8</v>
      </c>
      <c r="G5" s="21">
        <v>0</v>
      </c>
      <c r="H5" s="21">
        <v>0</v>
      </c>
      <c r="I5" s="21">
        <v>0</v>
      </c>
      <c r="J5" s="21">
        <v>0</v>
      </c>
      <c r="K5" s="21">
        <v>0.5</v>
      </c>
      <c r="L5" s="20">
        <v>0.5</v>
      </c>
      <c r="M5" s="20"/>
      <c r="N5" s="20"/>
      <c r="O5" s="20"/>
      <c r="P5" s="20"/>
      <c r="Q5" s="20"/>
      <c r="R5" s="20"/>
      <c r="S5" s="20"/>
      <c r="T5" s="20"/>
      <c r="U5" s="20"/>
      <c r="V5" s="22" t="s">
        <v>142</v>
      </c>
      <c r="W5" s="20" t="s">
        <v>99</v>
      </c>
      <c r="X5" s="23"/>
    </row>
    <row r="6" spans="1:24" ht="22.5">
      <c r="A6" s="28" t="s">
        <v>143</v>
      </c>
      <c r="B6" s="20" t="s">
        <v>144</v>
      </c>
      <c r="C6" s="20" t="s">
        <v>99</v>
      </c>
      <c r="D6" s="20" t="s">
        <v>25</v>
      </c>
      <c r="E6" s="21">
        <f t="shared" ref="E6:E25" si="0">SUM(F6:J6)</f>
        <v>48</v>
      </c>
      <c r="F6" s="21">
        <v>48</v>
      </c>
      <c r="G6" s="21">
        <v>0</v>
      </c>
      <c r="H6" s="21">
        <v>0</v>
      </c>
      <c r="I6" s="21">
        <v>0</v>
      </c>
      <c r="J6" s="21">
        <v>0</v>
      </c>
      <c r="K6" s="21">
        <v>3</v>
      </c>
      <c r="L6" s="20">
        <v>3</v>
      </c>
      <c r="M6" s="20"/>
      <c r="N6" s="20"/>
      <c r="O6" s="20"/>
      <c r="P6" s="20"/>
      <c r="Q6" s="20"/>
      <c r="R6" s="20"/>
      <c r="S6" s="20"/>
      <c r="T6" s="20"/>
      <c r="U6" s="20"/>
      <c r="V6" s="22" t="s">
        <v>145</v>
      </c>
      <c r="W6" s="20" t="s">
        <v>99</v>
      </c>
      <c r="X6" s="23"/>
    </row>
    <row r="7" spans="1:24" ht="22.5">
      <c r="A7" s="28" t="s">
        <v>146</v>
      </c>
      <c r="B7" s="20" t="s">
        <v>147</v>
      </c>
      <c r="C7" s="20" t="s">
        <v>99</v>
      </c>
      <c r="D7" s="20" t="s">
        <v>25</v>
      </c>
      <c r="E7" s="21">
        <f t="shared" si="0"/>
        <v>48</v>
      </c>
      <c r="F7" s="21">
        <v>48</v>
      </c>
      <c r="G7" s="21">
        <v>0</v>
      </c>
      <c r="H7" s="21">
        <v>0</v>
      </c>
      <c r="I7" s="21">
        <v>0</v>
      </c>
      <c r="J7" s="21">
        <v>0</v>
      </c>
      <c r="K7" s="21">
        <v>3</v>
      </c>
      <c r="L7" s="20"/>
      <c r="M7" s="20">
        <v>3</v>
      </c>
      <c r="N7" s="20"/>
      <c r="O7" s="20"/>
      <c r="P7" s="20"/>
      <c r="Q7" s="20"/>
      <c r="R7" s="20"/>
      <c r="S7" s="20"/>
      <c r="T7" s="20"/>
      <c r="U7" s="20"/>
      <c r="V7" s="22" t="s">
        <v>145</v>
      </c>
      <c r="W7" s="20" t="s">
        <v>99</v>
      </c>
      <c r="X7" s="23"/>
    </row>
    <row r="8" spans="1:24">
      <c r="A8" s="28" t="s">
        <v>148</v>
      </c>
      <c r="B8" s="20" t="s">
        <v>149</v>
      </c>
      <c r="C8" s="20" t="s">
        <v>99</v>
      </c>
      <c r="D8" s="20" t="s">
        <v>25</v>
      </c>
      <c r="E8" s="21">
        <f t="shared" si="0"/>
        <v>48</v>
      </c>
      <c r="F8" s="21">
        <v>48</v>
      </c>
      <c r="G8" s="21">
        <v>0</v>
      </c>
      <c r="H8" s="21">
        <v>0</v>
      </c>
      <c r="I8" s="21">
        <v>0</v>
      </c>
      <c r="J8" s="21">
        <v>0</v>
      </c>
      <c r="K8" s="21">
        <v>3</v>
      </c>
      <c r="L8" s="20"/>
      <c r="M8" s="20"/>
      <c r="N8" s="20">
        <v>3</v>
      </c>
      <c r="O8" s="20"/>
      <c r="P8" s="20"/>
      <c r="Q8" s="20"/>
      <c r="R8" s="20"/>
      <c r="S8" s="20"/>
      <c r="T8" s="20"/>
      <c r="U8" s="20"/>
      <c r="V8" s="22" t="s">
        <v>150</v>
      </c>
      <c r="W8" s="20" t="s">
        <v>99</v>
      </c>
      <c r="X8" s="23"/>
    </row>
    <row r="9" spans="1:24">
      <c r="A9" s="28" t="s">
        <v>151</v>
      </c>
      <c r="B9" s="20" t="s">
        <v>152</v>
      </c>
      <c r="C9" s="20" t="s">
        <v>94</v>
      </c>
      <c r="D9" s="20" t="s">
        <v>45</v>
      </c>
      <c r="E9" s="21">
        <f t="shared" si="0"/>
        <v>32</v>
      </c>
      <c r="F9" s="21">
        <v>32</v>
      </c>
      <c r="G9" s="21">
        <v>0</v>
      </c>
      <c r="H9" s="21">
        <v>0</v>
      </c>
      <c r="I9" s="21">
        <v>0</v>
      </c>
      <c r="J9" s="21">
        <v>0</v>
      </c>
      <c r="K9" s="21">
        <v>2</v>
      </c>
      <c r="L9" s="20"/>
      <c r="M9" s="20"/>
      <c r="N9" s="20">
        <v>2</v>
      </c>
      <c r="O9" s="20"/>
      <c r="P9" s="20"/>
      <c r="Q9" s="20"/>
      <c r="R9" s="20"/>
      <c r="S9" s="20"/>
      <c r="T9" s="20"/>
      <c r="U9" s="20"/>
      <c r="V9" s="22" t="s">
        <v>153</v>
      </c>
      <c r="W9" s="22" t="s">
        <v>94</v>
      </c>
      <c r="X9" s="23"/>
    </row>
    <row r="10" spans="1:24">
      <c r="A10" s="28" t="s">
        <v>154</v>
      </c>
      <c r="B10" s="20" t="s">
        <v>155</v>
      </c>
      <c r="C10" s="20" t="s">
        <v>94</v>
      </c>
      <c r="D10" s="20" t="s">
        <v>45</v>
      </c>
      <c r="E10" s="21">
        <f t="shared" si="0"/>
        <v>32</v>
      </c>
      <c r="F10" s="21">
        <v>32</v>
      </c>
      <c r="G10" s="21">
        <v>0</v>
      </c>
      <c r="H10" s="21">
        <v>0</v>
      </c>
      <c r="I10" s="21">
        <v>0</v>
      </c>
      <c r="J10" s="21">
        <v>0</v>
      </c>
      <c r="K10" s="21">
        <v>2</v>
      </c>
      <c r="L10" s="20"/>
      <c r="M10" s="20"/>
      <c r="N10" s="20"/>
      <c r="O10" s="20">
        <v>2</v>
      </c>
      <c r="P10" s="20"/>
      <c r="Q10" s="20"/>
      <c r="R10" s="20"/>
      <c r="S10" s="20"/>
      <c r="T10" s="20"/>
      <c r="U10" s="20"/>
      <c r="V10" s="22" t="s">
        <v>153</v>
      </c>
      <c r="W10" s="22" t="s">
        <v>94</v>
      </c>
      <c r="X10" s="23"/>
    </row>
    <row r="11" spans="1:24">
      <c r="A11" s="31" t="s">
        <v>156</v>
      </c>
      <c r="B11" s="20" t="s">
        <v>157</v>
      </c>
      <c r="C11" s="20" t="s">
        <v>94</v>
      </c>
      <c r="D11" s="20" t="s">
        <v>25</v>
      </c>
      <c r="E11" s="21">
        <f t="shared" si="0"/>
        <v>64</v>
      </c>
      <c r="F11" s="21">
        <v>64</v>
      </c>
      <c r="G11" s="21">
        <v>0</v>
      </c>
      <c r="H11" s="21">
        <v>0</v>
      </c>
      <c r="I11" s="21">
        <v>0</v>
      </c>
      <c r="J11" s="21">
        <v>0</v>
      </c>
      <c r="K11" s="21">
        <v>4</v>
      </c>
      <c r="L11" s="20"/>
      <c r="M11" s="20"/>
      <c r="N11" s="20"/>
      <c r="O11" s="20"/>
      <c r="P11" s="20">
        <v>4</v>
      </c>
      <c r="Q11" s="20"/>
      <c r="R11" s="20"/>
      <c r="S11" s="20"/>
      <c r="T11" s="20"/>
      <c r="U11" s="20"/>
      <c r="V11" s="22" t="s">
        <v>158</v>
      </c>
      <c r="W11" s="22" t="s">
        <v>99</v>
      </c>
      <c r="X11" s="23"/>
    </row>
    <row r="12" spans="1:24" ht="22.5">
      <c r="A12" s="28" t="s">
        <v>159</v>
      </c>
      <c r="B12" s="20" t="s">
        <v>160</v>
      </c>
      <c r="C12" s="20" t="s">
        <v>94</v>
      </c>
      <c r="D12" s="20" t="s">
        <v>45</v>
      </c>
      <c r="E12" s="21">
        <f t="shared" si="0"/>
        <v>32</v>
      </c>
      <c r="F12" s="21">
        <v>32</v>
      </c>
      <c r="G12" s="21">
        <v>0</v>
      </c>
      <c r="H12" s="21">
        <v>0</v>
      </c>
      <c r="I12" s="21">
        <v>0</v>
      </c>
      <c r="J12" s="21">
        <v>0</v>
      </c>
      <c r="K12" s="21">
        <v>2</v>
      </c>
      <c r="L12" s="20"/>
      <c r="M12" s="20"/>
      <c r="N12" s="20"/>
      <c r="O12" s="20"/>
      <c r="P12" s="20">
        <v>2</v>
      </c>
      <c r="Q12" s="20"/>
      <c r="R12" s="20"/>
      <c r="S12" s="20"/>
      <c r="T12" s="20"/>
      <c r="U12" s="20"/>
      <c r="V12" s="22" t="s">
        <v>153</v>
      </c>
      <c r="W12" s="22" t="s">
        <v>94</v>
      </c>
      <c r="X12" s="23"/>
    </row>
    <row r="13" spans="1:24" ht="22.5">
      <c r="A13" s="28" t="s">
        <v>161</v>
      </c>
      <c r="B13" s="20" t="s">
        <v>162</v>
      </c>
      <c r="C13" s="20" t="s">
        <v>94</v>
      </c>
      <c r="D13" s="20" t="s">
        <v>25</v>
      </c>
      <c r="E13" s="21">
        <f t="shared" si="0"/>
        <v>24</v>
      </c>
      <c r="F13" s="21">
        <v>24</v>
      </c>
      <c r="G13" s="21">
        <v>0</v>
      </c>
      <c r="H13" s="21">
        <v>0</v>
      </c>
      <c r="I13" s="21">
        <v>0</v>
      </c>
      <c r="J13" s="21">
        <v>0</v>
      </c>
      <c r="K13" s="21">
        <v>1.5</v>
      </c>
      <c r="L13" s="20"/>
      <c r="M13" s="20"/>
      <c r="N13" s="20"/>
      <c r="O13" s="20"/>
      <c r="P13" s="20">
        <v>1.5</v>
      </c>
      <c r="Q13" s="38"/>
      <c r="R13" s="20"/>
      <c r="S13" s="20"/>
      <c r="T13" s="20"/>
      <c r="U13" s="20"/>
      <c r="V13" s="22" t="s">
        <v>158</v>
      </c>
      <c r="W13" s="22" t="s">
        <v>99</v>
      </c>
      <c r="X13" s="23"/>
    </row>
    <row r="14" spans="1:24" ht="22.5">
      <c r="A14" s="28" t="s">
        <v>163</v>
      </c>
      <c r="B14" s="20" t="s">
        <v>164</v>
      </c>
      <c r="C14" s="20" t="s">
        <v>94</v>
      </c>
      <c r="D14" s="20" t="s">
        <v>25</v>
      </c>
      <c r="E14" s="21">
        <f t="shared" si="0"/>
        <v>32</v>
      </c>
      <c r="F14" s="21">
        <v>32</v>
      </c>
      <c r="G14" s="21">
        <v>0</v>
      </c>
      <c r="H14" s="21">
        <v>0</v>
      </c>
      <c r="I14" s="21">
        <v>0</v>
      </c>
      <c r="J14" s="21">
        <v>0</v>
      </c>
      <c r="K14" s="21">
        <v>2</v>
      </c>
      <c r="L14" s="20"/>
      <c r="M14" s="20"/>
      <c r="N14" s="20"/>
      <c r="O14" s="20"/>
      <c r="P14" s="20"/>
      <c r="Q14" s="20">
        <v>2</v>
      </c>
      <c r="R14" s="20"/>
      <c r="S14" s="20"/>
      <c r="T14" s="20"/>
      <c r="U14" s="20"/>
      <c r="V14" s="22" t="s">
        <v>153</v>
      </c>
      <c r="W14" s="22" t="s">
        <v>99</v>
      </c>
      <c r="X14" s="23"/>
    </row>
    <row r="15" spans="1:24" ht="22.5">
      <c r="A15" s="28" t="s">
        <v>165</v>
      </c>
      <c r="B15" s="20" t="s">
        <v>166</v>
      </c>
      <c r="C15" s="20" t="s">
        <v>94</v>
      </c>
      <c r="D15" s="20" t="s">
        <v>25</v>
      </c>
      <c r="E15" s="21">
        <f t="shared" si="0"/>
        <v>32</v>
      </c>
      <c r="F15" s="21">
        <v>32</v>
      </c>
      <c r="G15" s="21">
        <v>0</v>
      </c>
      <c r="H15" s="21">
        <v>0</v>
      </c>
      <c r="I15" s="21">
        <v>0</v>
      </c>
      <c r="J15" s="21">
        <v>0</v>
      </c>
      <c r="K15" s="21">
        <v>2</v>
      </c>
      <c r="L15" s="20"/>
      <c r="M15" s="20"/>
      <c r="N15" s="20"/>
      <c r="O15" s="20"/>
      <c r="P15" s="20"/>
      <c r="Q15" s="20">
        <v>2</v>
      </c>
      <c r="R15" s="20"/>
      <c r="S15" s="20"/>
      <c r="T15" s="20"/>
      <c r="U15" s="20"/>
      <c r="V15" s="22" t="s">
        <v>158</v>
      </c>
      <c r="W15" s="22" t="s">
        <v>99</v>
      </c>
      <c r="X15" s="23"/>
    </row>
    <row r="16" spans="1:24">
      <c r="A16" s="31" t="s">
        <v>167</v>
      </c>
      <c r="B16" s="20" t="s">
        <v>168</v>
      </c>
      <c r="C16" s="20" t="s">
        <v>94</v>
      </c>
      <c r="D16" s="20" t="s">
        <v>25</v>
      </c>
      <c r="E16" s="21">
        <f t="shared" si="0"/>
        <v>64</v>
      </c>
      <c r="F16" s="21">
        <v>64</v>
      </c>
      <c r="G16" s="21">
        <v>0</v>
      </c>
      <c r="H16" s="21">
        <v>0</v>
      </c>
      <c r="I16" s="21">
        <v>0</v>
      </c>
      <c r="J16" s="21">
        <v>0</v>
      </c>
      <c r="K16" s="21">
        <v>4</v>
      </c>
      <c r="L16" s="20"/>
      <c r="M16" s="20"/>
      <c r="N16" s="20"/>
      <c r="O16" s="20"/>
      <c r="P16" s="20"/>
      <c r="Q16" s="20">
        <v>4</v>
      </c>
      <c r="R16" s="20"/>
      <c r="S16" s="20"/>
      <c r="T16" s="20"/>
      <c r="U16" s="20"/>
      <c r="V16" s="22" t="s">
        <v>158</v>
      </c>
      <c r="W16" s="22" t="s">
        <v>99</v>
      </c>
      <c r="X16" s="23"/>
    </row>
    <row r="17" spans="1:24">
      <c r="A17" s="31" t="s">
        <v>169</v>
      </c>
      <c r="B17" s="20" t="s">
        <v>170</v>
      </c>
      <c r="C17" s="20" t="s">
        <v>94</v>
      </c>
      <c r="D17" s="20" t="s">
        <v>25</v>
      </c>
      <c r="E17" s="21">
        <f t="shared" si="0"/>
        <v>64</v>
      </c>
      <c r="F17" s="21">
        <v>64</v>
      </c>
      <c r="G17" s="21">
        <v>0</v>
      </c>
      <c r="H17" s="21">
        <v>0</v>
      </c>
      <c r="I17" s="21">
        <v>0</v>
      </c>
      <c r="J17" s="21">
        <v>0</v>
      </c>
      <c r="K17" s="21">
        <v>4</v>
      </c>
      <c r="L17" s="20"/>
      <c r="M17" s="20"/>
      <c r="N17" s="20"/>
      <c r="O17" s="20"/>
      <c r="P17" s="20"/>
      <c r="Q17" s="38"/>
      <c r="R17" s="20">
        <v>4</v>
      </c>
      <c r="S17" s="20"/>
      <c r="T17" s="20"/>
      <c r="U17" s="20"/>
      <c r="V17" s="22" t="s">
        <v>158</v>
      </c>
      <c r="W17" s="22" t="s">
        <v>99</v>
      </c>
      <c r="X17" s="23"/>
    </row>
    <row r="18" spans="1:24" ht="22.5">
      <c r="A18" s="31" t="s">
        <v>171</v>
      </c>
      <c r="B18" s="20" t="s">
        <v>172</v>
      </c>
      <c r="C18" s="20" t="s">
        <v>94</v>
      </c>
      <c r="D18" s="20" t="s">
        <v>45</v>
      </c>
      <c r="E18" s="21">
        <f t="shared" si="0"/>
        <v>24</v>
      </c>
      <c r="F18" s="21">
        <v>24</v>
      </c>
      <c r="G18" s="21">
        <v>0</v>
      </c>
      <c r="H18" s="21">
        <v>0</v>
      </c>
      <c r="I18" s="21">
        <v>0</v>
      </c>
      <c r="J18" s="21">
        <v>0</v>
      </c>
      <c r="K18" s="21">
        <v>1.5</v>
      </c>
      <c r="L18" s="20"/>
      <c r="M18" s="20"/>
      <c r="N18" s="20"/>
      <c r="O18" s="20"/>
      <c r="P18" s="20"/>
      <c r="Q18" s="38"/>
      <c r="R18" s="20">
        <v>1.5</v>
      </c>
      <c r="S18" s="20"/>
      <c r="T18" s="20"/>
      <c r="U18" s="20"/>
      <c r="V18" s="22" t="s">
        <v>173</v>
      </c>
      <c r="W18" s="22" t="s">
        <v>94</v>
      </c>
      <c r="X18" s="23"/>
    </row>
    <row r="19" spans="1:24">
      <c r="A19" s="28" t="s">
        <v>174</v>
      </c>
      <c r="B19" s="20" t="s">
        <v>175</v>
      </c>
      <c r="C19" s="20" t="s">
        <v>94</v>
      </c>
      <c r="D19" s="20" t="s">
        <v>25</v>
      </c>
      <c r="E19" s="21">
        <f t="shared" si="0"/>
        <v>24</v>
      </c>
      <c r="F19" s="21">
        <v>24</v>
      </c>
      <c r="G19" s="21">
        <v>0</v>
      </c>
      <c r="H19" s="21">
        <v>0</v>
      </c>
      <c r="I19" s="21">
        <v>0</v>
      </c>
      <c r="J19" s="21">
        <v>0</v>
      </c>
      <c r="K19" s="21">
        <v>1.5</v>
      </c>
      <c r="L19" s="20"/>
      <c r="M19" s="20"/>
      <c r="N19" s="20"/>
      <c r="O19" s="20"/>
      <c r="P19" s="20"/>
      <c r="Q19" s="38"/>
      <c r="R19" s="20">
        <v>1.5</v>
      </c>
      <c r="S19" s="20"/>
      <c r="T19" s="20"/>
      <c r="U19" s="20"/>
      <c r="V19" s="22" t="s">
        <v>153</v>
      </c>
      <c r="W19" s="22" t="s">
        <v>99</v>
      </c>
      <c r="X19" s="23"/>
    </row>
    <row r="20" spans="1:24">
      <c r="A20" s="31" t="s">
        <v>176</v>
      </c>
      <c r="B20" s="20" t="s">
        <v>177</v>
      </c>
      <c r="C20" s="20" t="s">
        <v>94</v>
      </c>
      <c r="D20" s="20" t="s">
        <v>25</v>
      </c>
      <c r="E20" s="21">
        <f t="shared" si="0"/>
        <v>64</v>
      </c>
      <c r="F20" s="21">
        <v>64</v>
      </c>
      <c r="G20" s="21">
        <v>0</v>
      </c>
      <c r="H20" s="21">
        <v>0</v>
      </c>
      <c r="I20" s="21">
        <v>0</v>
      </c>
      <c r="J20" s="21">
        <v>0</v>
      </c>
      <c r="K20" s="21">
        <v>4</v>
      </c>
      <c r="L20" s="20"/>
      <c r="M20" s="20"/>
      <c r="N20" s="20"/>
      <c r="O20" s="20"/>
      <c r="P20" s="20"/>
      <c r="Q20" s="38"/>
      <c r="R20" s="20"/>
      <c r="S20" s="20">
        <v>4</v>
      </c>
      <c r="T20" s="20"/>
      <c r="U20" s="20"/>
      <c r="V20" s="22" t="s">
        <v>158</v>
      </c>
      <c r="W20" s="22" t="s">
        <v>99</v>
      </c>
      <c r="X20" s="23"/>
    </row>
    <row r="21" spans="1:24">
      <c r="A21" s="31" t="s">
        <v>178</v>
      </c>
      <c r="B21" s="20" t="s">
        <v>179</v>
      </c>
      <c r="C21" s="20" t="s">
        <v>94</v>
      </c>
      <c r="D21" s="20" t="s">
        <v>25</v>
      </c>
      <c r="E21" s="21">
        <f t="shared" si="0"/>
        <v>64</v>
      </c>
      <c r="F21" s="21">
        <v>64</v>
      </c>
      <c r="G21" s="21">
        <v>0</v>
      </c>
      <c r="H21" s="21">
        <v>0</v>
      </c>
      <c r="I21" s="21">
        <v>0</v>
      </c>
      <c r="J21" s="21">
        <v>0</v>
      </c>
      <c r="K21" s="21">
        <v>4</v>
      </c>
      <c r="L21" s="20"/>
      <c r="M21" s="20"/>
      <c r="N21" s="20"/>
      <c r="O21" s="20"/>
      <c r="P21" s="20"/>
      <c r="Q21" s="38"/>
      <c r="R21" s="20"/>
      <c r="S21" s="20">
        <v>4</v>
      </c>
      <c r="T21" s="20"/>
      <c r="U21" s="20"/>
      <c r="V21" s="22" t="s">
        <v>158</v>
      </c>
      <c r="W21" s="22" t="s">
        <v>99</v>
      </c>
      <c r="X21" s="23"/>
    </row>
    <row r="22" spans="1:24" s="36" customFormat="1">
      <c r="A22" s="28" t="s">
        <v>180</v>
      </c>
      <c r="B22" s="20" t="s">
        <v>181</v>
      </c>
      <c r="C22" s="20"/>
      <c r="D22" s="20"/>
      <c r="E22" s="21">
        <f t="shared" si="0"/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8</v>
      </c>
      <c r="L22" s="20"/>
      <c r="M22" s="20"/>
      <c r="N22" s="20"/>
      <c r="O22" s="20"/>
      <c r="P22" s="20"/>
      <c r="Q22" s="38"/>
      <c r="R22" s="20"/>
      <c r="S22" s="20"/>
      <c r="T22" s="20">
        <v>8</v>
      </c>
      <c r="U22" s="20"/>
      <c r="V22" s="22"/>
      <c r="W22" s="22"/>
      <c r="X22" s="23"/>
    </row>
    <row r="23" spans="1:24">
      <c r="A23" s="28" t="s">
        <v>182</v>
      </c>
      <c r="B23" s="20" t="s">
        <v>183</v>
      </c>
      <c r="C23" s="20"/>
      <c r="D23" s="20"/>
      <c r="E23" s="21">
        <f t="shared" si="0"/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2</v>
      </c>
      <c r="L23" s="20"/>
      <c r="M23" s="20"/>
      <c r="N23" s="20"/>
      <c r="O23" s="20"/>
      <c r="P23" s="20"/>
      <c r="Q23" s="38"/>
      <c r="R23" s="20"/>
      <c r="S23" s="20"/>
      <c r="T23" s="20"/>
      <c r="U23" s="20">
        <v>2</v>
      </c>
      <c r="V23" s="22"/>
      <c r="W23" s="22"/>
      <c r="X23" s="23"/>
    </row>
    <row r="24" spans="1:24" s="36" customFormat="1">
      <c r="A24" s="28" t="s">
        <v>184</v>
      </c>
      <c r="B24" s="20" t="s">
        <v>185</v>
      </c>
      <c r="C24" s="20"/>
      <c r="D24" s="20"/>
      <c r="E24" s="21">
        <f t="shared" si="0"/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10</v>
      </c>
      <c r="L24" s="20"/>
      <c r="M24" s="20"/>
      <c r="N24" s="20"/>
      <c r="O24" s="20"/>
      <c r="P24" s="20"/>
      <c r="Q24" s="38"/>
      <c r="R24" s="20"/>
      <c r="S24" s="20"/>
      <c r="T24" s="20"/>
      <c r="U24" s="20">
        <v>10</v>
      </c>
      <c r="V24" s="22"/>
      <c r="W24" s="22"/>
      <c r="X24" s="23"/>
    </row>
    <row r="25" spans="1:24">
      <c r="A25" s="19" t="s">
        <v>186</v>
      </c>
      <c r="B25" s="20" t="s">
        <v>187</v>
      </c>
      <c r="C25" s="20"/>
      <c r="D25" s="20"/>
      <c r="E25" s="21">
        <f t="shared" si="0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0"/>
      <c r="M25" s="20"/>
      <c r="N25" s="20"/>
      <c r="O25" s="20"/>
      <c r="P25" s="20"/>
      <c r="Q25" s="38"/>
      <c r="R25" s="20"/>
      <c r="S25" s="20"/>
      <c r="T25" s="20"/>
      <c r="U25" s="20"/>
      <c r="V25" s="22"/>
      <c r="W25" s="22"/>
      <c r="X25" s="23"/>
    </row>
    <row r="26" spans="1:24" s="37" customFormat="1" ht="12">
      <c r="A26" s="122" t="s">
        <v>80</v>
      </c>
      <c r="B26" s="123"/>
      <c r="C26" s="123"/>
      <c r="D26" s="123"/>
      <c r="E26" s="7">
        <f t="shared" ref="E26:J26" si="1">SUM(E5:E25)</f>
        <v>704</v>
      </c>
      <c r="F26" s="7">
        <f t="shared" si="1"/>
        <v>704</v>
      </c>
      <c r="G26" s="7">
        <f t="shared" si="1"/>
        <v>0</v>
      </c>
      <c r="H26" s="7">
        <f t="shared" si="1"/>
        <v>0</v>
      </c>
      <c r="I26" s="7">
        <f t="shared" si="1"/>
        <v>0</v>
      </c>
      <c r="J26" s="7">
        <f t="shared" si="1"/>
        <v>0</v>
      </c>
      <c r="K26" s="7">
        <f>SUM(L26:U26)</f>
        <v>64</v>
      </c>
      <c r="L26" s="7">
        <f t="shared" ref="L26:U26" si="2">SUM(L5:L25)</f>
        <v>3.5</v>
      </c>
      <c r="M26" s="7">
        <f t="shared" si="2"/>
        <v>3</v>
      </c>
      <c r="N26" s="7">
        <f t="shared" si="2"/>
        <v>5</v>
      </c>
      <c r="O26" s="7">
        <f t="shared" si="2"/>
        <v>2</v>
      </c>
      <c r="P26" s="7">
        <f t="shared" si="2"/>
        <v>7.5</v>
      </c>
      <c r="Q26" s="7">
        <f t="shared" si="2"/>
        <v>8</v>
      </c>
      <c r="R26" s="7">
        <f t="shared" si="2"/>
        <v>7</v>
      </c>
      <c r="S26" s="7">
        <f t="shared" si="2"/>
        <v>8</v>
      </c>
      <c r="T26" s="7">
        <f t="shared" si="2"/>
        <v>8</v>
      </c>
      <c r="U26" s="7">
        <f t="shared" si="2"/>
        <v>12</v>
      </c>
      <c r="V26" s="24"/>
      <c r="W26" s="24"/>
      <c r="X26" s="25"/>
    </row>
  </sheetData>
  <mergeCells count="14">
    <mergeCell ref="A1:X1"/>
    <mergeCell ref="A2:X2"/>
    <mergeCell ref="F3:J3"/>
    <mergeCell ref="L3:U3"/>
    <mergeCell ref="A26:D26"/>
    <mergeCell ref="A3:A4"/>
    <mergeCell ref="B3:B4"/>
    <mergeCell ref="C3:C4"/>
    <mergeCell ref="D3:D4"/>
    <mergeCell ref="E3:E4"/>
    <mergeCell ref="K3:K4"/>
    <mergeCell ref="V3:V4"/>
    <mergeCell ref="W3:W4"/>
    <mergeCell ref="X3:X4"/>
  </mergeCells>
  <phoneticPr fontId="3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36"/>
  <sheetViews>
    <sheetView workbookViewId="0">
      <selection activeCell="P4" sqref="P1:P1048576"/>
    </sheetView>
  </sheetViews>
  <sheetFormatPr defaultColWidth="9" defaultRowHeight="14.25"/>
  <cols>
    <col min="2" max="2" width="17.75" style="27" customWidth="1"/>
    <col min="3" max="3" width="6.125" customWidth="1"/>
    <col min="4" max="4" width="4.375" customWidth="1"/>
    <col min="5" max="5" width="6.375" customWidth="1"/>
    <col min="6" max="6" width="3.75" customWidth="1"/>
    <col min="7" max="7" width="3.375" customWidth="1"/>
    <col min="8" max="8" width="4.75" customWidth="1"/>
    <col min="9" max="9" width="3.625" customWidth="1"/>
    <col min="10" max="10" width="3" customWidth="1"/>
    <col min="11" max="11" width="5.75" customWidth="1"/>
    <col min="12" max="12" width="4.375" customWidth="1"/>
    <col min="13" max="13" width="3.75" customWidth="1"/>
    <col min="14" max="14" width="4.375" customWidth="1"/>
    <col min="15" max="15" width="5" customWidth="1"/>
    <col min="16" max="17" width="4" customWidth="1"/>
    <col min="18" max="18" width="3.875" customWidth="1"/>
    <col min="19" max="20" width="3.625" customWidth="1"/>
    <col min="21" max="21" width="5.375" customWidth="1"/>
    <col min="22" max="22" width="6.25" customWidth="1"/>
    <col min="23" max="23" width="5.875" customWidth="1"/>
    <col min="24" max="24" width="5.75" customWidth="1"/>
  </cols>
  <sheetData>
    <row r="1" spans="1:24" ht="22.5">
      <c r="A1" s="93" t="s">
        <v>188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20.25">
      <c r="A2" s="95" t="s">
        <v>189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4.25" customHeight="1">
      <c r="A3" s="109" t="s">
        <v>9</v>
      </c>
      <c r="B3" s="131" t="s">
        <v>10</v>
      </c>
      <c r="C3" s="124" t="s">
        <v>138</v>
      </c>
      <c r="D3" s="111" t="s">
        <v>11</v>
      </c>
      <c r="E3" s="111" t="s">
        <v>87</v>
      </c>
      <c r="F3" s="96" t="s">
        <v>88</v>
      </c>
      <c r="G3" s="97"/>
      <c r="H3" s="97"/>
      <c r="I3" s="97"/>
      <c r="J3" s="98"/>
      <c r="K3" s="111" t="s">
        <v>89</v>
      </c>
      <c r="L3" s="96" t="s">
        <v>15</v>
      </c>
      <c r="M3" s="97"/>
      <c r="N3" s="97"/>
      <c r="O3" s="97"/>
      <c r="P3" s="97"/>
      <c r="Q3" s="97"/>
      <c r="R3" s="97"/>
      <c r="S3" s="97"/>
      <c r="T3" s="97"/>
      <c r="U3" s="98"/>
      <c r="V3" s="114" t="s">
        <v>139</v>
      </c>
      <c r="W3" s="114" t="s">
        <v>16</v>
      </c>
      <c r="X3" s="126" t="s">
        <v>17</v>
      </c>
    </row>
    <row r="4" spans="1:24" ht="24.75">
      <c r="A4" s="110"/>
      <c r="B4" s="132"/>
      <c r="C4" s="125"/>
      <c r="D4" s="113"/>
      <c r="E4" s="112"/>
      <c r="F4" s="17" t="s">
        <v>18</v>
      </c>
      <c r="G4" s="17" t="s">
        <v>19</v>
      </c>
      <c r="H4" s="17" t="s">
        <v>90</v>
      </c>
      <c r="I4" s="17" t="s">
        <v>91</v>
      </c>
      <c r="J4" s="17" t="s">
        <v>22</v>
      </c>
      <c r="K4" s="112"/>
      <c r="L4" s="18">
        <v>1</v>
      </c>
      <c r="M4" s="18">
        <v>2</v>
      </c>
      <c r="N4" s="18">
        <v>3</v>
      </c>
      <c r="O4" s="18">
        <v>4</v>
      </c>
      <c r="P4" s="18">
        <v>5</v>
      </c>
      <c r="Q4" s="18">
        <v>6</v>
      </c>
      <c r="R4" s="18">
        <v>7</v>
      </c>
      <c r="S4" s="18">
        <v>8</v>
      </c>
      <c r="T4" s="18">
        <v>9</v>
      </c>
      <c r="U4" s="18">
        <v>10</v>
      </c>
      <c r="V4" s="115"/>
      <c r="W4" s="115"/>
      <c r="X4" s="127"/>
    </row>
    <row r="5" spans="1:24">
      <c r="A5" s="28" t="s">
        <v>190</v>
      </c>
      <c r="B5" s="29" t="s">
        <v>191</v>
      </c>
      <c r="C5" s="20" t="s">
        <v>99</v>
      </c>
      <c r="D5" s="20" t="s">
        <v>25</v>
      </c>
      <c r="E5" s="21">
        <f>SUM(F5:J5)</f>
        <v>16</v>
      </c>
      <c r="F5" s="4">
        <v>16</v>
      </c>
      <c r="G5" s="30"/>
      <c r="H5" s="4"/>
      <c r="I5" s="4"/>
      <c r="J5" s="4"/>
      <c r="K5" s="21">
        <v>1</v>
      </c>
      <c r="L5" s="20"/>
      <c r="M5" s="20">
        <v>1</v>
      </c>
      <c r="N5" s="20"/>
      <c r="O5" s="20"/>
      <c r="P5" s="20"/>
      <c r="Q5" s="20"/>
      <c r="R5" s="20"/>
      <c r="S5" s="20"/>
      <c r="T5" s="20"/>
      <c r="U5" s="20"/>
      <c r="V5" s="22" t="s">
        <v>192</v>
      </c>
      <c r="W5" s="20" t="s">
        <v>99</v>
      </c>
      <c r="X5" s="23"/>
    </row>
    <row r="6" spans="1:24">
      <c r="A6" s="31" t="s">
        <v>193</v>
      </c>
      <c r="B6" s="29" t="s">
        <v>194</v>
      </c>
      <c r="C6" s="20" t="s">
        <v>99</v>
      </c>
      <c r="D6" s="20" t="s">
        <v>25</v>
      </c>
      <c r="E6" s="21">
        <v>36</v>
      </c>
      <c r="F6" s="4">
        <v>12</v>
      </c>
      <c r="G6" s="4"/>
      <c r="H6" s="4">
        <v>24</v>
      </c>
      <c r="I6" s="4"/>
      <c r="J6" s="4"/>
      <c r="K6" s="21">
        <v>1.5</v>
      </c>
      <c r="L6" s="20"/>
      <c r="M6" s="20">
        <v>1.5</v>
      </c>
      <c r="N6" s="20"/>
      <c r="O6" s="20"/>
      <c r="P6" s="20"/>
      <c r="Q6" s="20"/>
      <c r="R6" s="20"/>
      <c r="S6" s="20"/>
      <c r="T6" s="20"/>
      <c r="U6" s="20"/>
      <c r="V6" s="22" t="s">
        <v>153</v>
      </c>
      <c r="W6" s="20" t="s">
        <v>99</v>
      </c>
      <c r="X6" s="23"/>
    </row>
    <row r="7" spans="1:24">
      <c r="A7" s="28" t="s">
        <v>195</v>
      </c>
      <c r="B7" s="29" t="s">
        <v>196</v>
      </c>
      <c r="C7" s="20" t="s">
        <v>99</v>
      </c>
      <c r="D7" s="20" t="s">
        <v>25</v>
      </c>
      <c r="E7" s="21">
        <f t="shared" ref="E7:E33" si="0">SUM(F7:J7)</f>
        <v>24</v>
      </c>
      <c r="F7" s="4">
        <v>24</v>
      </c>
      <c r="G7" s="4"/>
      <c r="H7" s="4"/>
      <c r="I7" s="4"/>
      <c r="J7" s="4"/>
      <c r="K7" s="21">
        <v>1.5</v>
      </c>
      <c r="L7" s="20"/>
      <c r="M7" s="20">
        <v>1.5</v>
      </c>
      <c r="N7" s="20"/>
      <c r="O7" s="20"/>
      <c r="P7" s="20"/>
      <c r="Q7" s="20"/>
      <c r="R7" s="20"/>
      <c r="S7" s="20"/>
      <c r="T7" s="20"/>
      <c r="U7" s="20"/>
      <c r="V7" s="22" t="s">
        <v>197</v>
      </c>
      <c r="W7" s="22" t="s">
        <v>94</v>
      </c>
      <c r="X7" s="23"/>
    </row>
    <row r="8" spans="1:24">
      <c r="A8" s="28" t="s">
        <v>198</v>
      </c>
      <c r="B8" s="29" t="s">
        <v>199</v>
      </c>
      <c r="C8" s="20" t="s">
        <v>99</v>
      </c>
      <c r="D8" s="20" t="s">
        <v>25</v>
      </c>
      <c r="E8" s="21">
        <f t="shared" si="0"/>
        <v>24</v>
      </c>
      <c r="F8" s="4">
        <v>24</v>
      </c>
      <c r="G8" s="4"/>
      <c r="H8" s="4"/>
      <c r="I8" s="4"/>
      <c r="J8" s="4"/>
      <c r="K8" s="21">
        <v>1.5</v>
      </c>
      <c r="L8" s="20"/>
      <c r="M8" s="20">
        <v>1.5</v>
      </c>
      <c r="N8" s="20"/>
      <c r="O8" s="20"/>
      <c r="P8" s="20"/>
      <c r="Q8" s="20"/>
      <c r="R8" s="20"/>
      <c r="S8" s="20"/>
      <c r="T8" s="20"/>
      <c r="U8" s="20"/>
      <c r="V8" s="22" t="s">
        <v>158</v>
      </c>
      <c r="W8" s="22" t="s">
        <v>94</v>
      </c>
      <c r="X8" s="23"/>
    </row>
    <row r="9" spans="1:24">
      <c r="A9" s="19" t="s">
        <v>200</v>
      </c>
      <c r="B9" s="29" t="s">
        <v>201</v>
      </c>
      <c r="C9" s="20" t="s">
        <v>99</v>
      </c>
      <c r="D9" s="20" t="s">
        <v>25</v>
      </c>
      <c r="E9" s="21" t="s">
        <v>202</v>
      </c>
      <c r="F9" s="20"/>
      <c r="G9" s="20">
        <v>16</v>
      </c>
      <c r="H9" s="20"/>
      <c r="I9" s="20"/>
      <c r="J9" s="4"/>
      <c r="K9" s="21">
        <v>1</v>
      </c>
      <c r="L9" s="20"/>
      <c r="M9" s="20">
        <v>1</v>
      </c>
      <c r="N9" s="20"/>
      <c r="O9" s="20"/>
      <c r="P9" s="20"/>
      <c r="Q9" s="20"/>
      <c r="R9" s="20"/>
      <c r="S9" s="20"/>
      <c r="T9" s="20"/>
      <c r="U9" s="20"/>
      <c r="V9" s="22"/>
      <c r="W9" s="22" t="s">
        <v>99</v>
      </c>
      <c r="X9" s="23"/>
    </row>
    <row r="10" spans="1:24">
      <c r="A10" s="28" t="s">
        <v>203</v>
      </c>
      <c r="B10" s="29" t="s">
        <v>204</v>
      </c>
      <c r="C10" s="20" t="s">
        <v>99</v>
      </c>
      <c r="D10" s="20" t="s">
        <v>25</v>
      </c>
      <c r="E10" s="21">
        <f>SUM(F10:J10)</f>
        <v>20</v>
      </c>
      <c r="F10" s="30">
        <v>4</v>
      </c>
      <c r="G10" s="30">
        <v>16</v>
      </c>
      <c r="H10" s="30"/>
      <c r="I10" s="30"/>
      <c r="J10" s="30"/>
      <c r="K10" s="21">
        <v>1</v>
      </c>
      <c r="L10" s="20"/>
      <c r="M10" s="20"/>
      <c r="N10" s="20">
        <v>1</v>
      </c>
      <c r="O10" s="20"/>
      <c r="P10" s="20"/>
      <c r="Q10" s="20"/>
      <c r="R10" s="20"/>
      <c r="S10" s="20"/>
      <c r="T10" s="20"/>
      <c r="U10" s="20"/>
      <c r="V10" s="22" t="s">
        <v>153</v>
      </c>
      <c r="W10" s="22" t="s">
        <v>99</v>
      </c>
      <c r="X10" s="23"/>
    </row>
    <row r="11" spans="1:24">
      <c r="A11" s="28" t="s">
        <v>205</v>
      </c>
      <c r="B11" s="29" t="s">
        <v>206</v>
      </c>
      <c r="C11" s="20" t="s">
        <v>99</v>
      </c>
      <c r="D11" s="20" t="s">
        <v>25</v>
      </c>
      <c r="E11" s="21">
        <f t="shared" si="0"/>
        <v>24</v>
      </c>
      <c r="F11" s="4">
        <v>24</v>
      </c>
      <c r="G11" s="4"/>
      <c r="H11" s="4"/>
      <c r="I11" s="4"/>
      <c r="J11" s="4"/>
      <c r="K11" s="21">
        <v>1.5</v>
      </c>
      <c r="L11" s="20"/>
      <c r="M11" s="20"/>
      <c r="N11" s="20">
        <v>1.5</v>
      </c>
      <c r="O11" s="20"/>
      <c r="P11" s="20"/>
      <c r="Q11" s="20"/>
      <c r="R11" s="20"/>
      <c r="S11" s="20"/>
      <c r="T11" s="20"/>
      <c r="U11" s="20"/>
      <c r="V11" s="22" t="s">
        <v>153</v>
      </c>
      <c r="W11" s="22" t="s">
        <v>99</v>
      </c>
      <c r="X11" s="23"/>
    </row>
    <row r="12" spans="1:24">
      <c r="A12" s="31" t="s">
        <v>207</v>
      </c>
      <c r="B12" s="29" t="s">
        <v>208</v>
      </c>
      <c r="C12" s="20" t="s">
        <v>99</v>
      </c>
      <c r="D12" s="20" t="s">
        <v>25</v>
      </c>
      <c r="E12" s="21">
        <f t="shared" si="0"/>
        <v>16</v>
      </c>
      <c r="F12" s="4">
        <v>16</v>
      </c>
      <c r="G12" s="4"/>
      <c r="H12" s="4"/>
      <c r="I12" s="4"/>
      <c r="J12" s="4"/>
      <c r="K12" s="21">
        <v>1</v>
      </c>
      <c r="L12" s="20"/>
      <c r="M12" s="20"/>
      <c r="N12" s="20">
        <v>1</v>
      </c>
      <c r="O12" s="20"/>
      <c r="P12" s="20"/>
      <c r="Q12" s="20"/>
      <c r="R12" s="20"/>
      <c r="S12" s="20"/>
      <c r="T12" s="20"/>
      <c r="U12" s="20"/>
      <c r="V12" s="22" t="s">
        <v>158</v>
      </c>
      <c r="W12" s="22" t="s">
        <v>99</v>
      </c>
      <c r="X12" s="23"/>
    </row>
    <row r="13" spans="1:24">
      <c r="A13" s="28" t="s">
        <v>209</v>
      </c>
      <c r="B13" s="29" t="s">
        <v>210</v>
      </c>
      <c r="C13" s="20" t="s">
        <v>99</v>
      </c>
      <c r="D13" s="20" t="s">
        <v>25</v>
      </c>
      <c r="E13" s="21">
        <f t="shared" si="0"/>
        <v>24</v>
      </c>
      <c r="F13" s="4">
        <v>24</v>
      </c>
      <c r="G13" s="4"/>
      <c r="H13" s="4"/>
      <c r="I13" s="4"/>
      <c r="J13" s="4"/>
      <c r="K13" s="21">
        <v>1.5</v>
      </c>
      <c r="L13" s="20"/>
      <c r="M13" s="20"/>
      <c r="N13" s="20"/>
      <c r="O13" s="20">
        <v>1.5</v>
      </c>
      <c r="P13" s="20"/>
      <c r="Q13" s="20"/>
      <c r="R13" s="20"/>
      <c r="S13" s="20"/>
      <c r="T13" s="20"/>
      <c r="U13" s="20"/>
      <c r="V13" s="22" t="s">
        <v>153</v>
      </c>
      <c r="W13" s="22" t="s">
        <v>94</v>
      </c>
      <c r="X13" s="23"/>
    </row>
    <row r="14" spans="1:24">
      <c r="A14" s="31" t="s">
        <v>211</v>
      </c>
      <c r="B14" s="29" t="s">
        <v>212</v>
      </c>
      <c r="C14" s="20" t="s">
        <v>99</v>
      </c>
      <c r="D14" s="20" t="s">
        <v>25</v>
      </c>
      <c r="E14" s="21">
        <f t="shared" si="0"/>
        <v>24</v>
      </c>
      <c r="F14" s="4">
        <v>24</v>
      </c>
      <c r="G14" s="4"/>
      <c r="H14" s="4"/>
      <c r="I14" s="4"/>
      <c r="J14" s="4"/>
      <c r="K14" s="21">
        <v>1.5</v>
      </c>
      <c r="L14" s="20"/>
      <c r="M14" s="20"/>
      <c r="N14" s="20"/>
      <c r="O14" s="20">
        <v>1.5</v>
      </c>
      <c r="P14" s="20"/>
      <c r="Q14" s="20"/>
      <c r="R14" s="20"/>
      <c r="S14" s="20"/>
      <c r="T14" s="20"/>
      <c r="U14" s="20"/>
      <c r="V14" s="22" t="s">
        <v>153</v>
      </c>
      <c r="W14" s="22" t="s">
        <v>99</v>
      </c>
      <c r="X14" s="23"/>
    </row>
    <row r="15" spans="1:24">
      <c r="A15" s="31" t="s">
        <v>213</v>
      </c>
      <c r="B15" s="29" t="s">
        <v>214</v>
      </c>
      <c r="C15" s="20" t="s">
        <v>99</v>
      </c>
      <c r="D15" s="20" t="s">
        <v>25</v>
      </c>
      <c r="E15" s="21">
        <f t="shared" si="0"/>
        <v>24</v>
      </c>
      <c r="F15" s="4">
        <v>24</v>
      </c>
      <c r="G15" s="4"/>
      <c r="H15" s="4"/>
      <c r="I15" s="4"/>
      <c r="J15" s="4"/>
      <c r="K15" s="21">
        <v>1.5</v>
      </c>
      <c r="L15" s="20"/>
      <c r="M15" s="20"/>
      <c r="N15" s="20"/>
      <c r="O15" s="20">
        <v>1.5</v>
      </c>
      <c r="P15" s="20"/>
      <c r="Q15" s="20"/>
      <c r="R15" s="20"/>
      <c r="S15" s="20"/>
      <c r="T15" s="20"/>
      <c r="U15" s="20"/>
      <c r="V15" s="22" t="s">
        <v>158</v>
      </c>
      <c r="W15" s="22" t="s">
        <v>99</v>
      </c>
      <c r="X15" s="23"/>
    </row>
    <row r="16" spans="1:24">
      <c r="A16" s="28" t="s">
        <v>215</v>
      </c>
      <c r="B16" s="29" t="s">
        <v>216</v>
      </c>
      <c r="C16" s="20" t="s">
        <v>99</v>
      </c>
      <c r="D16" s="20" t="s">
        <v>25</v>
      </c>
      <c r="E16" s="21">
        <f t="shared" si="0"/>
        <v>48</v>
      </c>
      <c r="F16" s="20">
        <v>48</v>
      </c>
      <c r="G16" s="20">
        <v>0</v>
      </c>
      <c r="H16" s="20">
        <v>0</v>
      </c>
      <c r="I16" s="20">
        <v>0</v>
      </c>
      <c r="J16" s="4">
        <v>0</v>
      </c>
      <c r="K16" s="21">
        <v>3</v>
      </c>
      <c r="L16" s="20"/>
      <c r="M16" s="20"/>
      <c r="N16" s="20"/>
      <c r="O16" s="20">
        <v>3</v>
      </c>
      <c r="P16" s="20"/>
      <c r="Q16" s="20"/>
      <c r="R16" s="20"/>
      <c r="S16" s="20"/>
      <c r="T16" s="20"/>
      <c r="U16" s="20"/>
      <c r="V16" s="22" t="s">
        <v>158</v>
      </c>
      <c r="W16" s="22" t="s">
        <v>99</v>
      </c>
      <c r="X16" s="23"/>
    </row>
    <row r="17" spans="1:24">
      <c r="A17" s="28" t="s">
        <v>217</v>
      </c>
      <c r="B17" s="29" t="s">
        <v>218</v>
      </c>
      <c r="C17" s="20" t="s">
        <v>99</v>
      </c>
      <c r="D17" s="20" t="s">
        <v>25</v>
      </c>
      <c r="E17" s="21">
        <f t="shared" si="0"/>
        <v>24</v>
      </c>
      <c r="F17" s="4">
        <v>24</v>
      </c>
      <c r="G17" s="4"/>
      <c r="H17" s="4"/>
      <c r="I17" s="4"/>
      <c r="J17" s="4"/>
      <c r="K17" s="21">
        <v>1.5</v>
      </c>
      <c r="L17" s="20"/>
      <c r="M17" s="20"/>
      <c r="N17" s="20"/>
      <c r="O17" s="20"/>
      <c r="P17" s="20">
        <v>1.5</v>
      </c>
      <c r="Q17" s="20"/>
      <c r="R17" s="20"/>
      <c r="S17" s="20"/>
      <c r="T17" s="20"/>
      <c r="U17" s="20"/>
      <c r="V17" s="22" t="s">
        <v>153</v>
      </c>
      <c r="W17" s="22" t="s">
        <v>99</v>
      </c>
      <c r="X17" s="23"/>
    </row>
    <row r="18" spans="1:24">
      <c r="A18" s="31" t="s">
        <v>219</v>
      </c>
      <c r="B18" s="29" t="s">
        <v>220</v>
      </c>
      <c r="C18" s="20" t="s">
        <v>99</v>
      </c>
      <c r="D18" s="20" t="s">
        <v>25</v>
      </c>
      <c r="E18" s="21">
        <f t="shared" si="0"/>
        <v>24</v>
      </c>
      <c r="F18" s="4">
        <v>24</v>
      </c>
      <c r="G18" s="4"/>
      <c r="H18" s="4"/>
      <c r="I18" s="4"/>
      <c r="J18" s="4"/>
      <c r="K18" s="21">
        <v>1.5</v>
      </c>
      <c r="L18" s="20"/>
      <c r="M18" s="20"/>
      <c r="N18" s="20"/>
      <c r="O18" s="20"/>
      <c r="P18" s="20">
        <v>1.5</v>
      </c>
      <c r="Q18" s="20"/>
      <c r="R18" s="20"/>
      <c r="S18" s="20"/>
      <c r="T18" s="20"/>
      <c r="U18" s="20"/>
      <c r="V18" s="22" t="s">
        <v>153</v>
      </c>
      <c r="W18" s="22" t="s">
        <v>99</v>
      </c>
      <c r="X18" s="23"/>
    </row>
    <row r="19" spans="1:24">
      <c r="A19" s="28" t="s">
        <v>221</v>
      </c>
      <c r="B19" s="29" t="s">
        <v>222</v>
      </c>
      <c r="C19" s="20" t="s">
        <v>99</v>
      </c>
      <c r="D19" s="20" t="s">
        <v>25</v>
      </c>
      <c r="E19" s="21">
        <f t="shared" si="0"/>
        <v>48</v>
      </c>
      <c r="F19" s="20">
        <v>48</v>
      </c>
      <c r="G19" s="20"/>
      <c r="H19" s="20"/>
      <c r="I19" s="20"/>
      <c r="J19" s="4"/>
      <c r="K19" s="21">
        <v>3</v>
      </c>
      <c r="L19" s="20"/>
      <c r="M19" s="20"/>
      <c r="N19" s="20"/>
      <c r="O19" s="20"/>
      <c r="P19" s="20">
        <v>3</v>
      </c>
      <c r="Q19" s="20"/>
      <c r="R19" s="20"/>
      <c r="S19" s="20"/>
      <c r="T19" s="20"/>
      <c r="U19" s="20"/>
      <c r="V19" s="22" t="s">
        <v>197</v>
      </c>
      <c r="W19" s="22" t="s">
        <v>99</v>
      </c>
      <c r="X19" s="23"/>
    </row>
    <row r="20" spans="1:24">
      <c r="A20" s="28" t="s">
        <v>223</v>
      </c>
      <c r="B20" s="29" t="s">
        <v>224</v>
      </c>
      <c r="C20" s="20" t="s">
        <v>99</v>
      </c>
      <c r="D20" s="20" t="s">
        <v>25</v>
      </c>
      <c r="E20" s="21" t="s">
        <v>202</v>
      </c>
      <c r="F20" s="20"/>
      <c r="G20" s="20">
        <v>16</v>
      </c>
      <c r="H20" s="20"/>
      <c r="I20" s="20"/>
      <c r="J20" s="4"/>
      <c r="K20" s="21">
        <v>1</v>
      </c>
      <c r="L20" s="20"/>
      <c r="M20" s="20"/>
      <c r="N20" s="20"/>
      <c r="O20" s="20"/>
      <c r="P20" s="20">
        <v>1</v>
      </c>
      <c r="Q20" s="20"/>
      <c r="R20" s="20"/>
      <c r="S20" s="20"/>
      <c r="T20" s="20"/>
      <c r="U20" s="20"/>
      <c r="V20" s="22"/>
      <c r="W20" s="22" t="s">
        <v>99</v>
      </c>
      <c r="X20" s="23"/>
    </row>
    <row r="21" spans="1:24">
      <c r="A21" s="28" t="s">
        <v>225</v>
      </c>
      <c r="B21" s="29" t="s">
        <v>226</v>
      </c>
      <c r="C21" s="20" t="s">
        <v>99</v>
      </c>
      <c r="D21" s="20" t="s">
        <v>25</v>
      </c>
      <c r="E21" s="21">
        <f>SUM(F21:J21)</f>
        <v>24</v>
      </c>
      <c r="F21" s="4">
        <v>24</v>
      </c>
      <c r="G21" s="4"/>
      <c r="H21" s="4"/>
      <c r="I21" s="4"/>
      <c r="J21" s="4"/>
      <c r="K21" s="21">
        <v>1.5</v>
      </c>
      <c r="L21" s="20"/>
      <c r="M21" s="20"/>
      <c r="N21" s="20"/>
      <c r="O21" s="20"/>
      <c r="P21" s="20">
        <v>1.5</v>
      </c>
      <c r="Q21" s="20"/>
      <c r="R21" s="20"/>
      <c r="S21" s="20"/>
      <c r="T21" s="20"/>
      <c r="U21" s="20"/>
      <c r="V21" s="22" t="s">
        <v>158</v>
      </c>
      <c r="W21" s="22" t="s">
        <v>99</v>
      </c>
      <c r="X21" s="23"/>
    </row>
    <row r="22" spans="1:24">
      <c r="A22" s="28" t="s">
        <v>227</v>
      </c>
      <c r="B22" s="29" t="s">
        <v>228</v>
      </c>
      <c r="C22" s="20" t="s">
        <v>99</v>
      </c>
      <c r="D22" s="20" t="s">
        <v>25</v>
      </c>
      <c r="E22" s="21">
        <f>SUM(F22:J22)</f>
        <v>48</v>
      </c>
      <c r="F22" s="20">
        <v>48</v>
      </c>
      <c r="G22" s="20"/>
      <c r="H22" s="20"/>
      <c r="I22" s="20"/>
      <c r="J22" s="4"/>
      <c r="K22" s="21">
        <v>3</v>
      </c>
      <c r="L22" s="20"/>
      <c r="M22" s="20"/>
      <c r="N22" s="20"/>
      <c r="O22" s="20"/>
      <c r="P22" s="20"/>
      <c r="Q22" s="20">
        <v>3</v>
      </c>
      <c r="R22" s="20"/>
      <c r="S22" s="20"/>
      <c r="T22" s="20"/>
      <c r="U22" s="20"/>
      <c r="V22" s="22" t="s">
        <v>158</v>
      </c>
      <c r="W22" s="22" t="s">
        <v>99</v>
      </c>
      <c r="X22" s="23"/>
    </row>
    <row r="23" spans="1:24">
      <c r="A23" s="28" t="s">
        <v>229</v>
      </c>
      <c r="B23" s="29" t="s">
        <v>230</v>
      </c>
      <c r="C23" s="20" t="s">
        <v>99</v>
      </c>
      <c r="D23" s="20" t="s">
        <v>25</v>
      </c>
      <c r="E23" s="21">
        <f t="shared" si="0"/>
        <v>32</v>
      </c>
      <c r="F23" s="4">
        <v>24</v>
      </c>
      <c r="G23" s="4"/>
      <c r="H23" s="4">
        <v>8</v>
      </c>
      <c r="I23" s="4"/>
      <c r="J23" s="4"/>
      <c r="K23" s="21">
        <v>1.5</v>
      </c>
      <c r="L23" s="20"/>
      <c r="M23" s="20"/>
      <c r="N23" s="20"/>
      <c r="O23" s="20"/>
      <c r="P23" s="20"/>
      <c r="Q23" s="20">
        <v>1.5</v>
      </c>
      <c r="R23" s="20"/>
      <c r="S23" s="20"/>
      <c r="T23" s="20"/>
      <c r="U23" s="20"/>
      <c r="V23" s="22" t="s">
        <v>153</v>
      </c>
      <c r="W23" s="22" t="s">
        <v>99</v>
      </c>
      <c r="X23" s="23"/>
    </row>
    <row r="24" spans="1:24">
      <c r="A24" s="31" t="s">
        <v>231</v>
      </c>
      <c r="B24" s="29" t="s">
        <v>232</v>
      </c>
      <c r="C24" s="20" t="s">
        <v>94</v>
      </c>
      <c r="D24" s="20" t="s">
        <v>25</v>
      </c>
      <c r="E24" s="21">
        <f t="shared" si="0"/>
        <v>32</v>
      </c>
      <c r="F24" s="4">
        <v>32</v>
      </c>
      <c r="G24" s="4"/>
      <c r="H24" s="4"/>
      <c r="I24" s="4"/>
      <c r="J24" s="4"/>
      <c r="K24" s="21">
        <v>2</v>
      </c>
      <c r="L24" s="20"/>
      <c r="M24" s="20"/>
      <c r="N24" s="20"/>
      <c r="O24" s="20"/>
      <c r="P24" s="20"/>
      <c r="Q24" s="20">
        <v>2</v>
      </c>
      <c r="R24" s="20"/>
      <c r="S24" s="20"/>
      <c r="T24" s="20"/>
      <c r="U24" s="20"/>
      <c r="V24" s="22" t="s">
        <v>153</v>
      </c>
      <c r="W24" s="22" t="s">
        <v>99</v>
      </c>
      <c r="X24" s="23"/>
    </row>
    <row r="25" spans="1:24">
      <c r="A25" s="31" t="s">
        <v>233</v>
      </c>
      <c r="B25" s="29" t="s">
        <v>234</v>
      </c>
      <c r="C25" s="20" t="s">
        <v>99</v>
      </c>
      <c r="D25" s="20" t="s">
        <v>25</v>
      </c>
      <c r="E25" s="21">
        <f t="shared" si="0"/>
        <v>24</v>
      </c>
      <c r="F25" s="4">
        <v>24</v>
      </c>
      <c r="G25" s="4"/>
      <c r="H25" s="4"/>
      <c r="I25" s="4"/>
      <c r="J25" s="4"/>
      <c r="K25" s="21">
        <v>1.5</v>
      </c>
      <c r="L25" s="20"/>
      <c r="M25" s="20"/>
      <c r="N25" s="20"/>
      <c r="O25" s="20"/>
      <c r="P25" s="20"/>
      <c r="Q25" s="20">
        <v>1.5</v>
      </c>
      <c r="R25" s="20"/>
      <c r="S25" s="20"/>
      <c r="T25" s="20"/>
      <c r="U25" s="20"/>
      <c r="V25" s="22" t="s">
        <v>153</v>
      </c>
      <c r="W25" s="22" t="s">
        <v>99</v>
      </c>
      <c r="X25" s="23"/>
    </row>
    <row r="26" spans="1:24">
      <c r="A26" s="28" t="s">
        <v>235</v>
      </c>
      <c r="B26" s="29" t="s">
        <v>236</v>
      </c>
      <c r="C26" s="20" t="s">
        <v>94</v>
      </c>
      <c r="D26" s="20" t="s">
        <v>25</v>
      </c>
      <c r="E26" s="21" t="s">
        <v>237</v>
      </c>
      <c r="F26" s="4"/>
      <c r="G26" s="4">
        <v>32</v>
      </c>
      <c r="H26" s="4"/>
      <c r="I26" s="4"/>
      <c r="J26" s="4"/>
      <c r="K26" s="21">
        <v>2</v>
      </c>
      <c r="L26" s="20"/>
      <c r="M26" s="20"/>
      <c r="N26" s="20"/>
      <c r="O26" s="20"/>
      <c r="P26" s="20"/>
      <c r="Q26" s="20">
        <v>2</v>
      </c>
      <c r="R26" s="20"/>
      <c r="S26" s="20"/>
      <c r="T26" s="20"/>
      <c r="U26" s="20"/>
      <c r="V26" s="22"/>
      <c r="W26" s="22" t="s">
        <v>99</v>
      </c>
      <c r="X26" s="23"/>
    </row>
    <row r="27" spans="1:24">
      <c r="A27" s="31" t="s">
        <v>238</v>
      </c>
      <c r="B27" s="29" t="s">
        <v>239</v>
      </c>
      <c r="C27" s="20" t="s">
        <v>99</v>
      </c>
      <c r="D27" s="20" t="s">
        <v>25</v>
      </c>
      <c r="E27" s="21">
        <f>SUM(F27:J27)</f>
        <v>32</v>
      </c>
      <c r="F27" s="4">
        <v>32</v>
      </c>
      <c r="G27" s="4"/>
      <c r="H27" s="4"/>
      <c r="I27" s="4"/>
      <c r="J27" s="4"/>
      <c r="K27" s="21">
        <v>2</v>
      </c>
      <c r="L27" s="20"/>
      <c r="M27" s="20"/>
      <c r="N27" s="20"/>
      <c r="O27" s="20"/>
      <c r="P27" s="20"/>
      <c r="Q27" s="20"/>
      <c r="R27" s="20">
        <v>2</v>
      </c>
      <c r="S27" s="20"/>
      <c r="T27" s="20"/>
      <c r="U27" s="20"/>
      <c r="V27" s="22" t="s">
        <v>153</v>
      </c>
      <c r="W27" s="22" t="s">
        <v>99</v>
      </c>
      <c r="X27" s="23"/>
    </row>
    <row r="28" spans="1:24" s="26" customFormat="1" ht="15.75" customHeight="1">
      <c r="A28" s="31" t="s">
        <v>240</v>
      </c>
      <c r="B28" s="29" t="s">
        <v>241</v>
      </c>
      <c r="C28" s="20" t="s">
        <v>99</v>
      </c>
      <c r="D28" s="20" t="s">
        <v>25</v>
      </c>
      <c r="E28" s="21">
        <f t="shared" si="0"/>
        <v>32</v>
      </c>
      <c r="F28" s="4">
        <v>32</v>
      </c>
      <c r="G28" s="4"/>
      <c r="H28" s="4"/>
      <c r="I28" s="4"/>
      <c r="J28" s="4"/>
      <c r="K28" s="21">
        <v>2</v>
      </c>
      <c r="L28" s="20"/>
      <c r="M28" s="20"/>
      <c r="N28" s="20"/>
      <c r="O28" s="20"/>
      <c r="P28" s="20"/>
      <c r="Q28" s="20"/>
      <c r="R28" s="20">
        <v>2</v>
      </c>
      <c r="S28" s="20"/>
      <c r="T28" s="20"/>
      <c r="U28" s="20"/>
      <c r="V28" s="22" t="s">
        <v>153</v>
      </c>
      <c r="W28" s="22" t="s">
        <v>99</v>
      </c>
      <c r="X28" s="23"/>
    </row>
    <row r="29" spans="1:24">
      <c r="A29" s="28" t="s">
        <v>242</v>
      </c>
      <c r="B29" s="29" t="s">
        <v>243</v>
      </c>
      <c r="C29" s="20" t="s">
        <v>99</v>
      </c>
      <c r="D29" s="20" t="s">
        <v>25</v>
      </c>
      <c r="E29" s="21" t="s">
        <v>237</v>
      </c>
      <c r="F29" s="20"/>
      <c r="G29" s="20">
        <v>32</v>
      </c>
      <c r="H29" s="20"/>
      <c r="I29" s="20"/>
      <c r="J29" s="4"/>
      <c r="K29" s="21">
        <v>2</v>
      </c>
      <c r="L29" s="20"/>
      <c r="M29" s="20"/>
      <c r="N29" s="20"/>
      <c r="O29" s="20"/>
      <c r="P29" s="20"/>
      <c r="Q29" s="20"/>
      <c r="R29" s="20">
        <v>2</v>
      </c>
      <c r="S29" s="20"/>
      <c r="T29" s="20"/>
      <c r="U29" s="20"/>
      <c r="V29" s="22"/>
      <c r="W29" s="22" t="s">
        <v>99</v>
      </c>
      <c r="X29" s="23"/>
    </row>
    <row r="30" spans="1:24">
      <c r="A30" s="31" t="s">
        <v>244</v>
      </c>
      <c r="B30" s="29" t="s">
        <v>245</v>
      </c>
      <c r="C30" s="20" t="s">
        <v>94</v>
      </c>
      <c r="D30" s="20" t="s">
        <v>25</v>
      </c>
      <c r="E30" s="21">
        <f t="shared" si="0"/>
        <v>48</v>
      </c>
      <c r="F30" s="4">
        <v>48</v>
      </c>
      <c r="G30" s="32"/>
      <c r="H30" s="32"/>
      <c r="I30" s="32"/>
      <c r="J30" s="32"/>
      <c r="K30" s="21">
        <v>3</v>
      </c>
      <c r="L30" s="20"/>
      <c r="M30" s="20"/>
      <c r="N30" s="20"/>
      <c r="O30" s="20"/>
      <c r="P30" s="20"/>
      <c r="Q30" s="20"/>
      <c r="R30" s="20">
        <v>3</v>
      </c>
      <c r="S30" s="20"/>
      <c r="T30" s="20"/>
      <c r="U30" s="20"/>
      <c r="V30" s="22" t="s">
        <v>158</v>
      </c>
      <c r="W30" s="22" t="s">
        <v>99</v>
      </c>
      <c r="X30" s="23"/>
    </row>
    <row r="31" spans="1:24">
      <c r="A31" s="28" t="s">
        <v>246</v>
      </c>
      <c r="B31" s="29" t="s">
        <v>247</v>
      </c>
      <c r="C31" s="20" t="s">
        <v>94</v>
      </c>
      <c r="D31" s="20" t="s">
        <v>25</v>
      </c>
      <c r="E31" s="21">
        <f t="shared" si="0"/>
        <v>32</v>
      </c>
      <c r="F31" s="20">
        <v>32</v>
      </c>
      <c r="G31" s="20"/>
      <c r="H31" s="20"/>
      <c r="I31" s="20"/>
      <c r="J31" s="4"/>
      <c r="K31" s="21">
        <v>2</v>
      </c>
      <c r="L31" s="20"/>
      <c r="M31" s="20"/>
      <c r="N31" s="20"/>
      <c r="O31" s="20"/>
      <c r="P31" s="20"/>
      <c r="Q31" s="20"/>
      <c r="R31" s="20"/>
      <c r="S31" s="20">
        <v>2</v>
      </c>
      <c r="T31" s="20"/>
      <c r="U31" s="20"/>
      <c r="V31" s="22" t="s">
        <v>153</v>
      </c>
      <c r="W31" s="22" t="s">
        <v>99</v>
      </c>
      <c r="X31" s="23"/>
    </row>
    <row r="32" spans="1:24" ht="33.75">
      <c r="A32" s="28" t="s">
        <v>248</v>
      </c>
      <c r="B32" s="33" t="s">
        <v>249</v>
      </c>
      <c r="C32" s="20" t="s">
        <v>99</v>
      </c>
      <c r="D32" s="20" t="s">
        <v>25</v>
      </c>
      <c r="E32" s="21">
        <f t="shared" si="0"/>
        <v>24</v>
      </c>
      <c r="F32" s="20">
        <v>24</v>
      </c>
      <c r="G32" s="20"/>
      <c r="H32" s="20"/>
      <c r="I32" s="20"/>
      <c r="J32" s="4"/>
      <c r="K32" s="21">
        <v>1.5</v>
      </c>
      <c r="L32" s="20"/>
      <c r="M32" s="20"/>
      <c r="N32" s="20"/>
      <c r="O32" s="20"/>
      <c r="P32" s="20"/>
      <c r="Q32" s="20"/>
      <c r="R32" s="20"/>
      <c r="S32" s="20">
        <v>1.5</v>
      </c>
      <c r="T32" s="20"/>
      <c r="U32" s="20"/>
      <c r="V32" s="22" t="s">
        <v>153</v>
      </c>
      <c r="W32" s="22" t="s">
        <v>99</v>
      </c>
      <c r="X32" s="23"/>
    </row>
    <row r="33" spans="1:24">
      <c r="A33" s="28" t="s">
        <v>250</v>
      </c>
      <c r="B33" s="33" t="s">
        <v>251</v>
      </c>
      <c r="C33" s="20" t="s">
        <v>99</v>
      </c>
      <c r="D33" s="20" t="s">
        <v>25</v>
      </c>
      <c r="E33" s="21">
        <f t="shared" si="0"/>
        <v>24</v>
      </c>
      <c r="F33" s="20">
        <v>24</v>
      </c>
      <c r="G33" s="20"/>
      <c r="H33" s="20"/>
      <c r="I33" s="20"/>
      <c r="J33" s="4"/>
      <c r="K33" s="21">
        <v>1.5</v>
      </c>
      <c r="L33" s="20"/>
      <c r="M33" s="20"/>
      <c r="N33" s="20"/>
      <c r="O33" s="20"/>
      <c r="P33" s="20"/>
      <c r="Q33" s="20"/>
      <c r="R33" s="20"/>
      <c r="S33" s="20">
        <v>1.5</v>
      </c>
      <c r="T33" s="20"/>
      <c r="U33" s="20"/>
      <c r="V33" s="22" t="s">
        <v>153</v>
      </c>
      <c r="W33" s="22" t="s">
        <v>99</v>
      </c>
      <c r="X33" s="23"/>
    </row>
    <row r="34" spans="1:24">
      <c r="A34" s="28" t="s">
        <v>252</v>
      </c>
      <c r="B34" s="29" t="s">
        <v>253</v>
      </c>
      <c r="C34" s="20" t="s">
        <v>99</v>
      </c>
      <c r="D34" s="20" t="s">
        <v>25</v>
      </c>
      <c r="E34" s="21" t="s">
        <v>237</v>
      </c>
      <c r="F34" s="20"/>
      <c r="G34" s="20">
        <v>32</v>
      </c>
      <c r="H34" s="20"/>
      <c r="I34" s="20"/>
      <c r="J34" s="4"/>
      <c r="K34" s="21">
        <v>2</v>
      </c>
      <c r="L34" s="20"/>
      <c r="M34" s="20"/>
      <c r="N34" s="20"/>
      <c r="O34" s="20"/>
      <c r="P34" s="20"/>
      <c r="Q34" s="20"/>
      <c r="R34" s="20"/>
      <c r="S34" s="20"/>
      <c r="T34" s="20">
        <v>2</v>
      </c>
      <c r="U34" s="20"/>
      <c r="V34" s="22"/>
      <c r="W34" s="22" t="s">
        <v>99</v>
      </c>
      <c r="X34" s="23"/>
    </row>
    <row r="35" spans="1:24">
      <c r="A35" s="128" t="s">
        <v>80</v>
      </c>
      <c r="B35" s="129"/>
      <c r="C35" s="129"/>
      <c r="D35" s="129"/>
      <c r="E35" s="21">
        <f>SUM(F35:J35)</f>
        <v>856</v>
      </c>
      <c r="F35" s="21">
        <f>SUM(F5:F34)</f>
        <v>680</v>
      </c>
      <c r="G35" s="21">
        <f>SUM(G5:G34)</f>
        <v>144</v>
      </c>
      <c r="H35" s="21">
        <f>SUM(H5:H34)</f>
        <v>32</v>
      </c>
      <c r="I35" s="21">
        <f>SUM(I5:I34)</f>
        <v>0</v>
      </c>
      <c r="J35" s="21">
        <f>SUM(J5:J34)</f>
        <v>0</v>
      </c>
      <c r="K35" s="21">
        <f>SUM(L35:U35)</f>
        <v>52</v>
      </c>
      <c r="L35" s="21">
        <f>SUM(L5:L34)</f>
        <v>0</v>
      </c>
      <c r="M35" s="21">
        <f>SUM(M5:M34)</f>
        <v>6.5</v>
      </c>
      <c r="N35" s="21">
        <f t="shared" ref="N35:U35" si="1">SUM(N5:N34)</f>
        <v>3.5</v>
      </c>
      <c r="O35" s="21">
        <f t="shared" si="1"/>
        <v>7.5</v>
      </c>
      <c r="P35" s="21">
        <f t="shared" si="1"/>
        <v>8.5</v>
      </c>
      <c r="Q35" s="21">
        <f t="shared" si="1"/>
        <v>10</v>
      </c>
      <c r="R35" s="21">
        <f t="shared" si="1"/>
        <v>9</v>
      </c>
      <c r="S35" s="21">
        <f t="shared" si="1"/>
        <v>5</v>
      </c>
      <c r="T35" s="21">
        <f t="shared" si="1"/>
        <v>2</v>
      </c>
      <c r="U35" s="21">
        <f t="shared" si="1"/>
        <v>0</v>
      </c>
      <c r="V35" s="35"/>
      <c r="W35" s="35"/>
      <c r="X35" s="23"/>
    </row>
    <row r="36" spans="1:24">
      <c r="A36" s="130" t="s">
        <v>254</v>
      </c>
      <c r="B36" s="123"/>
      <c r="C36" s="123"/>
      <c r="D36" s="123"/>
      <c r="E36" s="7"/>
      <c r="F36" s="7"/>
      <c r="G36" s="7"/>
      <c r="H36" s="7"/>
      <c r="I36" s="7"/>
      <c r="J36" s="7"/>
      <c r="K36" s="34">
        <f>SUM(L36:U36)</f>
        <v>35</v>
      </c>
      <c r="L36" s="7">
        <v>0</v>
      </c>
      <c r="M36" s="7">
        <v>4.5</v>
      </c>
      <c r="N36" s="7">
        <v>2.5</v>
      </c>
      <c r="O36" s="7">
        <v>4.5</v>
      </c>
      <c r="P36" s="7">
        <v>6.5</v>
      </c>
      <c r="Q36" s="7">
        <v>7.5</v>
      </c>
      <c r="R36" s="7">
        <v>6</v>
      </c>
      <c r="S36" s="7">
        <v>3.5</v>
      </c>
      <c r="T36" s="7">
        <v>0</v>
      </c>
      <c r="U36" s="7">
        <v>0</v>
      </c>
      <c r="V36" s="7"/>
      <c r="W36" s="7"/>
      <c r="X36" s="7"/>
    </row>
  </sheetData>
  <mergeCells count="15">
    <mergeCell ref="A36:D36"/>
    <mergeCell ref="A3:A4"/>
    <mergeCell ref="B3:B4"/>
    <mergeCell ref="C3:C4"/>
    <mergeCell ref="D3:D4"/>
    <mergeCell ref="A1:X1"/>
    <mergeCell ref="A2:X2"/>
    <mergeCell ref="F3:J3"/>
    <mergeCell ref="L3:U3"/>
    <mergeCell ref="A35:D35"/>
    <mergeCell ref="E3:E4"/>
    <mergeCell ref="K3:K4"/>
    <mergeCell ref="V3:V4"/>
    <mergeCell ref="W3:W4"/>
    <mergeCell ref="X3:X4"/>
  </mergeCells>
  <phoneticPr fontId="36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7"/>
  <sheetViews>
    <sheetView tabSelected="1" workbookViewId="0">
      <selection activeCell="M11" sqref="M11"/>
    </sheetView>
  </sheetViews>
  <sheetFormatPr defaultRowHeight="14.25"/>
  <cols>
    <col min="2" max="2" width="14.25" customWidth="1"/>
    <col min="3" max="3" width="5.125" customWidth="1"/>
    <col min="4" max="4" width="5" customWidth="1"/>
    <col min="5" max="5" width="3.75" customWidth="1"/>
    <col min="6" max="6" width="3.875" customWidth="1"/>
    <col min="7" max="7" width="3.625" customWidth="1"/>
    <col min="8" max="9" width="5" customWidth="1"/>
    <col min="10" max="10" width="4.75" customWidth="1"/>
    <col min="11" max="11" width="3.625" customWidth="1"/>
    <col min="12" max="12" width="3.125" customWidth="1"/>
    <col min="13" max="13" width="3.375" customWidth="1"/>
    <col min="14" max="14" width="3.875" customWidth="1"/>
    <col min="15" max="15" width="3.375" customWidth="1"/>
    <col min="16" max="16" width="3.5" customWidth="1"/>
    <col min="17" max="17" width="3.25" customWidth="1"/>
    <col min="18" max="20" width="3.5" customWidth="1"/>
    <col min="21" max="21" width="6.875" customWidth="1"/>
    <col min="22" max="22" width="6.625" customWidth="1"/>
  </cols>
  <sheetData>
    <row r="1" spans="1:23" ht="22.5">
      <c r="A1" s="120" t="s">
        <v>136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3" ht="20.25">
      <c r="A2" s="95" t="s">
        <v>255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14.25" customHeight="1">
      <c r="A3" s="109" t="s">
        <v>9</v>
      </c>
      <c r="B3" s="111" t="s">
        <v>10</v>
      </c>
      <c r="C3" s="111" t="s">
        <v>11</v>
      </c>
      <c r="D3" s="111" t="s">
        <v>87</v>
      </c>
      <c r="E3" s="96" t="s">
        <v>88</v>
      </c>
      <c r="F3" s="97"/>
      <c r="G3" s="97"/>
      <c r="H3" s="97"/>
      <c r="I3" s="98"/>
      <c r="J3" s="111" t="s">
        <v>89</v>
      </c>
      <c r="K3" s="96" t="s">
        <v>15</v>
      </c>
      <c r="L3" s="97"/>
      <c r="M3" s="97"/>
      <c r="N3" s="97"/>
      <c r="O3" s="97"/>
      <c r="P3" s="97"/>
      <c r="Q3" s="97"/>
      <c r="R3" s="97"/>
      <c r="S3" s="97"/>
      <c r="T3" s="98"/>
      <c r="U3" s="114" t="s">
        <v>139</v>
      </c>
      <c r="V3" s="114" t="s">
        <v>16</v>
      </c>
      <c r="W3" s="126" t="s">
        <v>17</v>
      </c>
    </row>
    <row r="4" spans="1:23" ht="24.75">
      <c r="A4" s="110"/>
      <c r="B4" s="112"/>
      <c r="C4" s="113"/>
      <c r="D4" s="112"/>
      <c r="E4" s="17" t="s">
        <v>18</v>
      </c>
      <c r="F4" s="17" t="s">
        <v>19</v>
      </c>
      <c r="G4" s="17" t="s">
        <v>90</v>
      </c>
      <c r="H4" s="17" t="s">
        <v>91</v>
      </c>
      <c r="I4" s="17" t="s">
        <v>22</v>
      </c>
      <c r="J4" s="112"/>
      <c r="K4" s="18">
        <v>1</v>
      </c>
      <c r="L4" s="18">
        <v>2</v>
      </c>
      <c r="M4" s="18">
        <v>3</v>
      </c>
      <c r="N4" s="18">
        <v>4</v>
      </c>
      <c r="O4" s="18">
        <v>5</v>
      </c>
      <c r="P4" s="18">
        <v>6</v>
      </c>
      <c r="Q4" s="18">
        <v>7</v>
      </c>
      <c r="R4" s="18">
        <v>8</v>
      </c>
      <c r="S4" s="18">
        <v>9</v>
      </c>
      <c r="T4" s="18">
        <v>10</v>
      </c>
      <c r="U4" s="115"/>
      <c r="V4" s="115"/>
      <c r="W4" s="127"/>
    </row>
    <row r="5" spans="1:23">
      <c r="A5" s="89" t="s">
        <v>287</v>
      </c>
      <c r="B5" s="90" t="s">
        <v>288</v>
      </c>
      <c r="C5" s="91" t="s">
        <v>289</v>
      </c>
      <c r="D5" s="156" t="s">
        <v>290</v>
      </c>
      <c r="E5" s="156"/>
      <c r="F5" s="156">
        <v>48</v>
      </c>
      <c r="G5" s="156"/>
      <c r="H5" s="156"/>
      <c r="I5" s="156"/>
      <c r="J5" s="156">
        <v>2</v>
      </c>
      <c r="K5" s="155"/>
      <c r="L5" s="155">
        <v>2</v>
      </c>
      <c r="M5" s="155"/>
      <c r="N5" s="155"/>
      <c r="O5" s="155"/>
      <c r="P5" s="160"/>
      <c r="Q5" s="155"/>
      <c r="R5" s="155"/>
      <c r="S5" s="155"/>
      <c r="T5" s="155"/>
      <c r="U5" s="158" t="s">
        <v>291</v>
      </c>
      <c r="V5" s="155" t="s">
        <v>99</v>
      </c>
    </row>
    <row r="6" spans="1:23" s="84" customFormat="1">
      <c r="A6" s="85" t="s">
        <v>256</v>
      </c>
      <c r="B6" s="86" t="s">
        <v>257</v>
      </c>
      <c r="C6" s="87" t="s">
        <v>25</v>
      </c>
      <c r="D6" s="156" t="s">
        <v>290</v>
      </c>
      <c r="E6" s="156"/>
      <c r="F6" s="156">
        <v>48</v>
      </c>
      <c r="G6" s="156"/>
      <c r="H6" s="156"/>
      <c r="I6" s="156"/>
      <c r="J6" s="156">
        <v>2</v>
      </c>
      <c r="K6" s="155"/>
      <c r="L6" s="155"/>
      <c r="M6" s="155"/>
      <c r="N6" s="155"/>
      <c r="O6" s="155"/>
      <c r="P6" s="160"/>
      <c r="Q6" s="155"/>
      <c r="R6" s="155"/>
      <c r="S6" s="155"/>
      <c r="T6" s="155">
        <v>2</v>
      </c>
      <c r="U6" s="158"/>
      <c r="V6" s="155"/>
      <c r="W6" s="88"/>
    </row>
    <row r="7" spans="1:23" ht="15" thickBot="1">
      <c r="A7" s="122" t="s">
        <v>80</v>
      </c>
      <c r="B7" s="123"/>
      <c r="C7" s="123"/>
      <c r="D7" s="157" t="s">
        <v>292</v>
      </c>
      <c r="E7" s="157"/>
      <c r="F7" s="157">
        <v>96</v>
      </c>
      <c r="G7" s="157"/>
      <c r="H7" s="157"/>
      <c r="I7" s="157"/>
      <c r="J7" s="157">
        <v>4</v>
      </c>
      <c r="K7" s="157"/>
      <c r="L7" s="157">
        <v>2</v>
      </c>
      <c r="M7" s="157"/>
      <c r="N7" s="157"/>
      <c r="O7" s="157"/>
      <c r="P7" s="157"/>
      <c r="Q7" s="157"/>
      <c r="R7" s="157"/>
      <c r="S7" s="157"/>
      <c r="T7" s="157">
        <v>2</v>
      </c>
      <c r="U7" s="159"/>
      <c r="V7" s="159"/>
      <c r="W7" s="25"/>
    </row>
  </sheetData>
  <mergeCells count="13">
    <mergeCell ref="A1:W1"/>
    <mergeCell ref="A2:W2"/>
    <mergeCell ref="E3:I3"/>
    <mergeCell ref="K3:T3"/>
    <mergeCell ref="A7:C7"/>
    <mergeCell ref="A3:A4"/>
    <mergeCell ref="B3:B4"/>
    <mergeCell ref="C3:C4"/>
    <mergeCell ref="D3:D4"/>
    <mergeCell ref="J3:J4"/>
    <mergeCell ref="U3:U4"/>
    <mergeCell ref="V3:V4"/>
    <mergeCell ref="W3:W4"/>
  </mergeCells>
  <phoneticPr fontId="3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0"/>
  <sheetViews>
    <sheetView workbookViewId="0">
      <selection activeCell="F24" sqref="F24"/>
    </sheetView>
  </sheetViews>
  <sheetFormatPr defaultColWidth="9" defaultRowHeight="14.25"/>
  <cols>
    <col min="1" max="1" width="10" customWidth="1"/>
    <col min="2" max="2" width="7.75" customWidth="1"/>
    <col min="3" max="3" width="5.875" customWidth="1"/>
    <col min="4" max="4" width="30.125" customWidth="1"/>
    <col min="5" max="5" width="5.25" customWidth="1"/>
    <col min="6" max="6" width="4.5" customWidth="1"/>
    <col min="7" max="7" width="5.875" customWidth="1"/>
    <col min="8" max="8" width="5.375" customWidth="1"/>
    <col min="9" max="9" width="5.875" customWidth="1"/>
    <col min="10" max="10" width="5" customWidth="1"/>
    <col min="11" max="14" width="4.625" customWidth="1"/>
    <col min="15" max="15" width="5" customWidth="1"/>
  </cols>
  <sheetData>
    <row r="1" spans="1:15" ht="18.75">
      <c r="A1" s="133" t="s">
        <v>259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8.75">
      <c r="A2" s="134" t="s">
        <v>260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>
      <c r="A3" s="137" t="s">
        <v>261</v>
      </c>
      <c r="B3" s="146" t="s">
        <v>262</v>
      </c>
      <c r="C3" s="148" t="s">
        <v>12</v>
      </c>
      <c r="D3" s="148" t="s">
        <v>14</v>
      </c>
      <c r="E3" s="135" t="s">
        <v>263</v>
      </c>
      <c r="F3" s="136"/>
      <c r="G3" s="136"/>
      <c r="H3" s="136"/>
      <c r="I3" s="136"/>
      <c r="J3" s="136"/>
      <c r="K3" s="136"/>
      <c r="L3" s="136"/>
      <c r="M3" s="136"/>
      <c r="N3" s="137"/>
      <c r="O3" s="149" t="s">
        <v>264</v>
      </c>
    </row>
    <row r="4" spans="1:15">
      <c r="A4" s="142"/>
      <c r="B4" s="147"/>
      <c r="C4" s="147"/>
      <c r="D4" s="147"/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50"/>
    </row>
    <row r="5" spans="1:15">
      <c r="A5" s="143" t="s">
        <v>265</v>
      </c>
      <c r="B5" s="3" t="s">
        <v>266</v>
      </c>
      <c r="C5" s="3">
        <f>SUM(通识教育课程!E29:H29)</f>
        <v>540</v>
      </c>
      <c r="D5" s="3">
        <f>SUM(通识教育课程!J29:J29)</f>
        <v>32.5</v>
      </c>
      <c r="E5" s="3">
        <f>SUM(通识教育课程!K29)</f>
        <v>9.75</v>
      </c>
      <c r="F5" s="3">
        <f>SUM(通识教育课程!L29)</f>
        <v>7.75</v>
      </c>
      <c r="G5" s="3">
        <f>SUM(通识教育课程!M29)</f>
        <v>5.75</v>
      </c>
      <c r="H5" s="3">
        <f>SUM(通识教育课程!N29)</f>
        <v>7.75</v>
      </c>
      <c r="I5" s="3">
        <f>SUM(通识教育课程!O29)</f>
        <v>0.25</v>
      </c>
      <c r="J5" s="3">
        <f>SUM(通识教育课程!P29)</f>
        <v>0.25</v>
      </c>
      <c r="K5" s="3">
        <f>SUM(通识教育课程!Q29)</f>
        <v>0.25</v>
      </c>
      <c r="L5" s="3">
        <f>SUM(通识教育课程!R29)</f>
        <v>0.75</v>
      </c>
      <c r="M5" s="3">
        <f>SUM(通识教育课程!S29)</f>
        <v>0</v>
      </c>
      <c r="N5" s="3">
        <f>SUM(通识教育课程!T29)</f>
        <v>0</v>
      </c>
      <c r="O5" s="12" t="str">
        <f>ROUND((D5/D11*100),0)&amp;"%"</f>
        <v>18%</v>
      </c>
    </row>
    <row r="6" spans="1:15">
      <c r="A6" s="143"/>
      <c r="B6" s="3" t="s">
        <v>267</v>
      </c>
      <c r="C6" s="4">
        <v>192</v>
      </c>
      <c r="D6" s="4">
        <v>12</v>
      </c>
      <c r="E6" s="4"/>
      <c r="F6" s="4">
        <v>2</v>
      </c>
      <c r="G6" s="4">
        <v>3</v>
      </c>
      <c r="H6" s="4">
        <v>2</v>
      </c>
      <c r="I6" s="4">
        <v>3</v>
      </c>
      <c r="J6" s="4">
        <v>2</v>
      </c>
      <c r="K6" s="4"/>
      <c r="L6" s="4"/>
      <c r="M6" s="13"/>
      <c r="N6" s="13"/>
      <c r="O6" s="12" t="str">
        <f>ROUND((D6/D11*100),0)&amp;"%"</f>
        <v>6%</v>
      </c>
    </row>
    <row r="7" spans="1:15">
      <c r="A7" s="5" t="s">
        <v>86</v>
      </c>
      <c r="B7" s="3" t="s">
        <v>266</v>
      </c>
      <c r="C7" s="3">
        <f>SUM(公共基础课程!E24:H24)</f>
        <v>600</v>
      </c>
      <c r="D7" s="3">
        <f>SUM(公共基础课程!J24:J24)</f>
        <v>37.5</v>
      </c>
      <c r="E7" s="3">
        <f>SUM(公共基础课程!K24)</f>
        <v>12</v>
      </c>
      <c r="F7" s="3">
        <f>SUM(公共基础课程!L24)</f>
        <v>5</v>
      </c>
      <c r="G7" s="3">
        <f>SUM(公共基础课程!M24)</f>
        <v>6</v>
      </c>
      <c r="H7" s="3">
        <f>SUM(公共基础课程!N24)</f>
        <v>8.5</v>
      </c>
      <c r="I7" s="3">
        <f>SUM(公共基础课程!O24)</f>
        <v>2.5</v>
      </c>
      <c r="J7" s="3">
        <f>SUM(公共基础课程!P24)</f>
        <v>1</v>
      </c>
      <c r="K7" s="3">
        <f>SUM(公共基础课程!Q24)</f>
        <v>2.5</v>
      </c>
      <c r="L7" s="3">
        <f>SUM(公共基础课程!R24)</f>
        <v>0</v>
      </c>
      <c r="M7" s="3">
        <f>SUM(公共基础课程!S24)</f>
        <v>0</v>
      </c>
      <c r="N7" s="3">
        <f>SUM(公共基础课程!T24)</f>
        <v>0</v>
      </c>
      <c r="O7" s="12" t="str">
        <f>ROUND((D7/D11*100),0)&amp;"%"</f>
        <v>20%</v>
      </c>
    </row>
    <row r="8" spans="1:15" ht="36.75" customHeight="1">
      <c r="A8" s="144" t="s">
        <v>268</v>
      </c>
      <c r="B8" s="3" t="s">
        <v>266</v>
      </c>
      <c r="C8" s="3">
        <f>SUM(专业必修课程!F26:I26)</f>
        <v>704</v>
      </c>
      <c r="D8" s="3">
        <f>SUM(专业必修课程!K26:K26)</f>
        <v>64</v>
      </c>
      <c r="E8" s="3">
        <f>SUM(专业必修课程!L26)</f>
        <v>3.5</v>
      </c>
      <c r="F8" s="3">
        <f>SUM(专业必修课程!M26)</f>
        <v>3</v>
      </c>
      <c r="G8" s="3">
        <f>SUM(专业必修课程!N26)</f>
        <v>5</v>
      </c>
      <c r="H8" s="3">
        <f>SUM(专业必修课程!O26)</f>
        <v>2</v>
      </c>
      <c r="I8" s="3">
        <f>SUM(专业必修课程!P26)</f>
        <v>7.5</v>
      </c>
      <c r="J8" s="3">
        <f>SUM(专业必修课程!Q26)</f>
        <v>8</v>
      </c>
      <c r="K8" s="3">
        <f>SUM(专业必修课程!R26)</f>
        <v>7</v>
      </c>
      <c r="L8" s="3">
        <f>SUM(专业必修课程!S26)</f>
        <v>8</v>
      </c>
      <c r="M8" s="3">
        <f>SUM(专业必修课程!T26)</f>
        <v>8</v>
      </c>
      <c r="N8" s="3">
        <f>SUM(专业必修课程!U26)</f>
        <v>12</v>
      </c>
      <c r="O8" s="12" t="str">
        <f>ROUND((D8/D11*100),0)&amp;"%"</f>
        <v>35%</v>
      </c>
    </row>
    <row r="9" spans="1:15" ht="36.75" customHeight="1">
      <c r="A9" s="145"/>
      <c r="B9" s="6" t="s">
        <v>269</v>
      </c>
      <c r="C9" s="4">
        <f>D9*16</f>
        <v>560</v>
      </c>
      <c r="D9" s="3">
        <f>SUM(专业选修课程!K36:K36)</f>
        <v>35</v>
      </c>
      <c r="E9" s="7">
        <f>SUM(专业选修课程!L36)</f>
        <v>0</v>
      </c>
      <c r="F9" s="7">
        <f>SUM(专业选修课程!M36)</f>
        <v>4.5</v>
      </c>
      <c r="G9" s="7">
        <f>SUM(专业选修课程!N36)</f>
        <v>2.5</v>
      </c>
      <c r="H9" s="7">
        <f>SUM(专业选修课程!O36)</f>
        <v>4.5</v>
      </c>
      <c r="I9" s="7">
        <f>SUM(专业选修课程!P36)</f>
        <v>6.5</v>
      </c>
      <c r="J9" s="7">
        <f>SUM(专业选修课程!Q36)</f>
        <v>7.5</v>
      </c>
      <c r="K9" s="7">
        <f>SUM(专业选修课程!R36)</f>
        <v>6</v>
      </c>
      <c r="L9" s="7">
        <f>SUM(专业选修课程!S36)</f>
        <v>3.5</v>
      </c>
      <c r="M9" s="7">
        <f>SUM(专业选修课程!T36)</f>
        <v>0</v>
      </c>
      <c r="N9" s="7">
        <f>SUM(专业选修课程!U36)</f>
        <v>0</v>
      </c>
      <c r="O9" s="12" t="str">
        <f>ROUND((D9/D11*100),0)&amp;"%"</f>
        <v>19%</v>
      </c>
    </row>
    <row r="10" spans="1:15">
      <c r="A10" s="8" t="s">
        <v>270</v>
      </c>
      <c r="B10" s="3" t="s">
        <v>266</v>
      </c>
      <c r="C10" s="4" t="s">
        <v>258</v>
      </c>
      <c r="D10" s="3">
        <v>4</v>
      </c>
      <c r="E10" s="3">
        <f>SUM(创新创业课程!K7)</f>
        <v>0</v>
      </c>
      <c r="F10" s="3">
        <f>SUM(创新创业课程!L7)</f>
        <v>2</v>
      </c>
      <c r="G10" s="3">
        <f>SUM(创新创业课程!M7)</f>
        <v>0</v>
      </c>
      <c r="H10" s="3">
        <f>SUM(创新创业课程!N7)</f>
        <v>0</v>
      </c>
      <c r="I10" s="3">
        <f>SUM(创新创业课程!O7)</f>
        <v>0</v>
      </c>
      <c r="J10" s="3">
        <f>SUM(创新创业课程!P7)</f>
        <v>0</v>
      </c>
      <c r="K10" s="3">
        <f>SUM(创新创业课程!Q7)</f>
        <v>0</v>
      </c>
      <c r="L10" s="3">
        <f>SUM(创新创业课程!R7)</f>
        <v>0</v>
      </c>
      <c r="M10" s="3">
        <f>SUM(创新创业课程!S7)</f>
        <v>0</v>
      </c>
      <c r="N10" s="3">
        <f>SUM(创新创业课程!T7)</f>
        <v>2</v>
      </c>
      <c r="O10" s="12" t="str">
        <f>ROUND((D10/D11*100),0)&amp;"%"</f>
        <v>2%</v>
      </c>
    </row>
    <row r="11" spans="1:15">
      <c r="A11" s="138" t="s">
        <v>271</v>
      </c>
      <c r="B11" s="129"/>
      <c r="C11" s="3">
        <f>SUM(C5:C9)</f>
        <v>2596</v>
      </c>
      <c r="D11" s="3">
        <f>SUM(E11:N11)</f>
        <v>185</v>
      </c>
      <c r="E11" s="3">
        <f t="shared" ref="E11:N11" si="0">SUM(E5:E10)</f>
        <v>25.25</v>
      </c>
      <c r="F11" s="3">
        <f t="shared" si="0"/>
        <v>24.25</v>
      </c>
      <c r="G11" s="3">
        <f t="shared" si="0"/>
        <v>22.25</v>
      </c>
      <c r="H11" s="3">
        <f t="shared" si="0"/>
        <v>24.75</v>
      </c>
      <c r="I11" s="3">
        <f t="shared" si="0"/>
        <v>19.75</v>
      </c>
      <c r="J11" s="3">
        <f t="shared" si="0"/>
        <v>18.75</v>
      </c>
      <c r="K11" s="3">
        <f t="shared" si="0"/>
        <v>15.75</v>
      </c>
      <c r="L11" s="3">
        <f t="shared" si="0"/>
        <v>12.25</v>
      </c>
      <c r="M11" s="3">
        <f t="shared" si="0"/>
        <v>8</v>
      </c>
      <c r="N11" s="3">
        <f t="shared" si="0"/>
        <v>14</v>
      </c>
      <c r="O11" s="14" t="str">
        <f>ROUND((D11/D11*100),0)&amp;"%"</f>
        <v>100%</v>
      </c>
    </row>
    <row r="12" spans="1:15">
      <c r="A12" s="139" t="s">
        <v>272</v>
      </c>
      <c r="B12" s="140"/>
      <c r="C12" s="4">
        <f>通识教育课程!E29+公共基础课程!E24+专业必修课程!F26+专业选修课程!F35+C6+专业选修课程!H6+专业选修课程!H23</f>
        <v>2388</v>
      </c>
      <c r="D12" s="3"/>
      <c r="E12" s="3"/>
      <c r="F12" s="3"/>
      <c r="G12" s="3"/>
      <c r="H12" s="3"/>
      <c r="I12" s="3"/>
      <c r="J12" s="3"/>
      <c r="K12" s="3"/>
      <c r="L12" s="3"/>
      <c r="M12" s="15"/>
      <c r="N12" s="15"/>
      <c r="O12" s="12"/>
    </row>
    <row r="13" spans="1:15">
      <c r="A13" s="139" t="s">
        <v>273</v>
      </c>
      <c r="B13" s="151"/>
      <c r="C13" s="3"/>
      <c r="D13" s="4">
        <f>SUM(E13:N13)</f>
        <v>149</v>
      </c>
      <c r="E13" s="3">
        <f>E11-E15</f>
        <v>22.75</v>
      </c>
      <c r="F13" s="83">
        <f t="shared" ref="F13:N13" si="1">F11-F15</f>
        <v>22.75</v>
      </c>
      <c r="G13" s="83">
        <f t="shared" si="1"/>
        <v>19.75</v>
      </c>
      <c r="H13" s="83">
        <f t="shared" si="1"/>
        <v>19.25</v>
      </c>
      <c r="I13" s="83">
        <f t="shared" si="1"/>
        <v>19.75</v>
      </c>
      <c r="J13" s="83">
        <f t="shared" si="1"/>
        <v>17.75</v>
      </c>
      <c r="K13" s="83">
        <f t="shared" si="1"/>
        <v>14.75</v>
      </c>
      <c r="L13" s="83">
        <f t="shared" si="1"/>
        <v>12.25</v>
      </c>
      <c r="M13" s="83">
        <f t="shared" si="1"/>
        <v>0</v>
      </c>
      <c r="N13" s="83">
        <f t="shared" si="1"/>
        <v>0</v>
      </c>
      <c r="O13" s="12" t="str">
        <f>ROUND((D13/(D13+D15)*100),0)&amp;"%"</f>
        <v>81%</v>
      </c>
    </row>
    <row r="14" spans="1:15">
      <c r="A14" s="139" t="s">
        <v>274</v>
      </c>
      <c r="B14" s="140"/>
      <c r="C14" s="3" t="s">
        <v>284</v>
      </c>
      <c r="D14" s="3"/>
      <c r="E14" s="3" t="s">
        <v>275</v>
      </c>
      <c r="F14" s="3" t="s">
        <v>282</v>
      </c>
      <c r="G14" s="3" t="s">
        <v>275</v>
      </c>
      <c r="H14" s="3" t="s">
        <v>276</v>
      </c>
      <c r="I14" s="3"/>
      <c r="J14" s="3" t="s">
        <v>285</v>
      </c>
      <c r="K14" s="3" t="s">
        <v>285</v>
      </c>
      <c r="L14" s="3"/>
      <c r="M14" s="15" t="s">
        <v>286</v>
      </c>
      <c r="N14" s="15" t="s">
        <v>283</v>
      </c>
      <c r="O14" s="12"/>
    </row>
    <row r="15" spans="1:15">
      <c r="A15" s="139" t="s">
        <v>277</v>
      </c>
      <c r="B15" s="151"/>
      <c r="C15" s="9"/>
      <c r="D15" s="4">
        <f>SUM(E15:N15)</f>
        <v>36</v>
      </c>
      <c r="E15" s="3">
        <f>通识教育课程!K19+通识教育课程!K27</f>
        <v>2.5</v>
      </c>
      <c r="F15" s="3">
        <f>通识教育课程!L20+公共基础课程!L8</f>
        <v>1.5</v>
      </c>
      <c r="G15" s="3">
        <f>通识教育课程!M21+公共基础课程!M10+公共基础课程!M12</f>
        <v>2.5</v>
      </c>
      <c r="H15" s="3">
        <f>通识教育课程!N22+公共基础课程!N14+公共基础课程!N15+公共基础课程!N16</f>
        <v>5.5</v>
      </c>
      <c r="I15" s="3">
        <v>0</v>
      </c>
      <c r="J15" s="3">
        <f>公共基础课程!P21</f>
        <v>1</v>
      </c>
      <c r="K15" s="3">
        <f>公共基础课程!Q23</f>
        <v>1</v>
      </c>
      <c r="L15" s="3">
        <v>0</v>
      </c>
      <c r="M15" s="15">
        <f>专业必修课程!T22</f>
        <v>8</v>
      </c>
      <c r="N15" s="15">
        <f>专业必修课程!U23+专业必修课程!U24+创新创业课程!T6</f>
        <v>14</v>
      </c>
      <c r="O15" s="12" t="str">
        <f>ROUND((D15/(D15+D13)*100),0)&amp;"%"</f>
        <v>19%</v>
      </c>
    </row>
    <row r="16" spans="1:15">
      <c r="A16" s="130" t="s">
        <v>278</v>
      </c>
      <c r="B16" s="123"/>
      <c r="C16" s="152">
        <f>SUM(D11)</f>
        <v>185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4"/>
    </row>
    <row r="17" spans="1:15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>
      <c r="A18" s="141" t="s">
        <v>279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1:15">
      <c r="A19" s="141" t="s">
        <v>280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1:15">
      <c r="A20" s="141" t="s">
        <v>281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</sheetData>
  <mergeCells count="20">
    <mergeCell ref="A18:O18"/>
    <mergeCell ref="A19:O19"/>
    <mergeCell ref="A20:O20"/>
    <mergeCell ref="A3:A4"/>
    <mergeCell ref="A5:A6"/>
    <mergeCell ref="A8:A9"/>
    <mergeCell ref="B3:B4"/>
    <mergeCell ref="C3:C4"/>
    <mergeCell ref="D3:D4"/>
    <mergeCell ref="O3:O4"/>
    <mergeCell ref="A13:B13"/>
    <mergeCell ref="A14:B14"/>
    <mergeCell ref="A15:B15"/>
    <mergeCell ref="A16:B16"/>
    <mergeCell ref="C16:O16"/>
    <mergeCell ref="A1:O1"/>
    <mergeCell ref="A2:O2"/>
    <mergeCell ref="E3:N3"/>
    <mergeCell ref="A11:B11"/>
    <mergeCell ref="A12:B12"/>
  </mergeCells>
  <phoneticPr fontId="3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填表说明</vt:lpstr>
      <vt:lpstr>通识教育课程</vt:lpstr>
      <vt:lpstr>公共基础课程</vt:lpstr>
      <vt:lpstr>专业必修课程</vt:lpstr>
      <vt:lpstr>专业选修课程</vt:lpstr>
      <vt:lpstr>创新创业课程</vt:lpstr>
      <vt:lpstr>比例分配表</vt:lpstr>
    </vt:vector>
  </TitlesOfParts>
  <Company>guotuwenyinshe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tuxiao</dc:creator>
  <cp:lastModifiedBy>Lenovo</cp:lastModifiedBy>
  <cp:lastPrinted>2019-01-04T06:42:00Z</cp:lastPrinted>
  <dcterms:created xsi:type="dcterms:W3CDTF">2004-12-15T10:11:00Z</dcterms:created>
  <dcterms:modified xsi:type="dcterms:W3CDTF">2020-08-04T14:46:10Z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